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dana\Downloads\"/>
    </mc:Choice>
  </mc:AlternateContent>
  <workbookProtection lockWindows="1"/>
  <bookViews>
    <workbookView xWindow="0" yWindow="0" windowWidth="19200" windowHeight="9108"/>
  </bookViews>
  <sheets>
    <sheet name="آمارعملکرد شبکه های بهداشت " sheetId="14" r:id="rId1"/>
  </sheets>
  <definedNames>
    <definedName name="_xlnm.Print_Area" localSheetId="0">'آمارعملکرد شبکه های بهداشت '!$A$1:$L$63</definedName>
  </definedNames>
  <calcPr calcId="152511"/>
</workbook>
</file>

<file path=xl/calcChain.xml><?xml version="1.0" encoding="utf-8"?>
<calcChain xmlns="http://schemas.openxmlformats.org/spreadsheetml/2006/main">
  <c r="F46" i="14" l="1"/>
  <c r="F47" i="14" s="1"/>
  <c r="F19" i="14" l="1"/>
  <c r="F10" i="14"/>
  <c r="F9" i="14"/>
  <c r="K23" i="14" l="1"/>
  <c r="K53" i="14" l="1"/>
  <c r="H41" i="14"/>
  <c r="I41" i="14"/>
  <c r="J41" i="14"/>
  <c r="G41" i="14"/>
  <c r="H38" i="14"/>
  <c r="I38" i="14"/>
  <c r="J38" i="14"/>
  <c r="G38" i="14"/>
  <c r="F35" i="14"/>
  <c r="F31" i="14"/>
  <c r="F33" i="14"/>
  <c r="F29" i="14"/>
  <c r="F27" i="14"/>
  <c r="F21" i="14"/>
  <c r="K10" i="14"/>
  <c r="F4" i="14"/>
  <c r="F17" i="14" l="1"/>
  <c r="G28" i="14"/>
  <c r="H28" i="14"/>
  <c r="I28" i="14"/>
  <c r="J28" i="14"/>
  <c r="G30" i="14"/>
  <c r="H30" i="14"/>
  <c r="I30" i="14"/>
  <c r="J30" i="14"/>
  <c r="K50" i="14"/>
  <c r="K49" i="14"/>
  <c r="K47" i="14"/>
  <c r="K44" i="14"/>
  <c r="K43" i="14"/>
  <c r="K42" i="14"/>
  <c r="K27" i="14"/>
  <c r="K25" i="14"/>
  <c r="K22" i="14"/>
  <c r="F37" i="14" s="1"/>
  <c r="K21" i="14"/>
  <c r="K19" i="14"/>
  <c r="K18" i="14"/>
  <c r="L18" i="14" s="1"/>
  <c r="K16" i="14"/>
  <c r="K17" i="14"/>
  <c r="K15" i="14"/>
  <c r="K14" i="14"/>
  <c r="K13" i="14"/>
  <c r="K12" i="14"/>
  <c r="K11" i="14"/>
  <c r="L10" i="14"/>
  <c r="K9" i="14"/>
  <c r="K40" i="14" l="1"/>
  <c r="K39" i="14"/>
  <c r="H36" i="14"/>
  <c r="I36" i="14"/>
  <c r="J36" i="14"/>
  <c r="G36" i="14"/>
  <c r="H34" i="14"/>
  <c r="I34" i="14"/>
  <c r="J34" i="14"/>
  <c r="G34" i="14"/>
  <c r="H32" i="14"/>
  <c r="I32" i="14"/>
  <c r="J32" i="14"/>
  <c r="G32" i="14"/>
  <c r="K29" i="14"/>
  <c r="K41" i="14" l="1"/>
  <c r="K59" i="14" l="1"/>
  <c r="F30" i="14"/>
  <c r="F36" i="14" l="1"/>
  <c r="F26" i="14" l="1"/>
  <c r="F28" i="14" l="1"/>
  <c r="F39" i="14"/>
  <c r="F7" i="14"/>
  <c r="K6" i="14"/>
  <c r="L6" i="14" s="1"/>
  <c r="F8" i="14" l="1"/>
  <c r="L9" i="14" l="1"/>
  <c r="K58" i="14" l="1"/>
  <c r="K61" i="14"/>
  <c r="L61" i="14" s="1"/>
  <c r="K48" i="14"/>
  <c r="K51" i="14"/>
  <c r="K52" i="14"/>
  <c r="K54" i="14"/>
  <c r="K55" i="14"/>
  <c r="K56" i="14"/>
  <c r="K5" i="14"/>
  <c r="K4" i="14"/>
  <c r="L4" i="14" s="1"/>
  <c r="F14" i="14"/>
  <c r="K26" i="14"/>
  <c r="L26" i="14" s="1"/>
  <c r="L17" i="14" l="1"/>
  <c r="K28" i="14"/>
  <c r="L47" i="14" l="1"/>
  <c r="K37" i="14"/>
  <c r="K35" i="14"/>
  <c r="K33" i="14"/>
  <c r="K34" i="14" s="1"/>
  <c r="K31" i="14"/>
  <c r="K30" i="14"/>
  <c r="L19" i="14"/>
  <c r="K38" i="14" l="1"/>
  <c r="F38" i="14"/>
  <c r="L37" i="14"/>
  <c r="K36" i="14"/>
  <c r="F59" i="14"/>
  <c r="K32" i="14"/>
  <c r="F58" i="14"/>
  <c r="L58" i="14" s="1"/>
  <c r="L21" i="14"/>
  <c r="L60" i="14" l="1"/>
  <c r="L8" i="14"/>
  <c r="L38" i="14" l="1"/>
  <c r="L14" i="14"/>
  <c r="L5" i="14" l="1"/>
  <c r="F44" i="14"/>
  <c r="L44" i="14" l="1"/>
  <c r="L46" i="14"/>
  <c r="L39" i="14"/>
  <c r="F32" i="14"/>
  <c r="F34" i="14"/>
  <c r="L34" i="14" s="1"/>
  <c r="L36" i="14" l="1"/>
  <c r="L7" i="14"/>
  <c r="L62" i="14" l="1"/>
</calcChain>
</file>

<file path=xl/sharedStrings.xml><?xml version="1.0" encoding="utf-8"?>
<sst xmlns="http://schemas.openxmlformats.org/spreadsheetml/2006/main" count="73" uniqueCount="73">
  <si>
    <t xml:space="preserve">رديف </t>
  </si>
  <si>
    <t>اقلام</t>
  </si>
  <si>
    <t xml:space="preserve">تعداد بازديد از واحدهاي توليدي توسط رئيس شبكه  </t>
  </si>
  <si>
    <t>تعداد جلسات برگزار شده با حضور رئيس شبكه</t>
  </si>
  <si>
    <t>میانگین امتیاز کارخانه ها درآخرین ارزیابی</t>
  </si>
  <si>
    <t>میانگین امتیاز مسئولین فنی درآخرین ارزیابی</t>
  </si>
  <si>
    <t xml:space="preserve">تعداد بازديد از واحدهاي توليدي توسط مدير غذا و دارو </t>
  </si>
  <si>
    <t xml:space="preserve">تعداد جلسه برگزار شده با حضور مسئولين فني / صاحبان صنايع(جلسات عمومی) </t>
  </si>
  <si>
    <t xml:space="preserve">شاخصهای ارزیابی و عملکرد کارشناس کنترل مواد  غذایی و بهداشتی شبکه </t>
  </si>
  <si>
    <t>تعداد واحدهاي توليدي غير مجاز</t>
  </si>
  <si>
    <t xml:space="preserve">تعداد بازديد از واحدهاي توليدي مجاز </t>
  </si>
  <si>
    <t xml:space="preserve">تعداد دفعات نمونه برداري </t>
  </si>
  <si>
    <t xml:space="preserve">درصد اقلام غير قابل عرضه </t>
  </si>
  <si>
    <t xml:space="preserve">درصد اقلام غير قابل مصرف </t>
  </si>
  <si>
    <t xml:space="preserve">تعداد مواد اوليه نمونه برداري شده </t>
  </si>
  <si>
    <t xml:space="preserve">تعداد شكايات دریافت شده </t>
  </si>
  <si>
    <t xml:space="preserve">تعداد شكايات رسيدگي شده </t>
  </si>
  <si>
    <t xml:space="preserve">تعداد دفعات معدوم كردن كالا </t>
  </si>
  <si>
    <t>تعداد حکم قضایی اجراشده</t>
  </si>
  <si>
    <t xml:space="preserve">شاخص </t>
  </si>
  <si>
    <t xml:space="preserve">تعداد واحدهای تولیدی مجاز </t>
  </si>
  <si>
    <t>تعداد پلمب خط توليد</t>
  </si>
  <si>
    <t xml:space="preserve">میزان فرآورده معدوم شده بر حسب کیلوگرم  </t>
  </si>
  <si>
    <t>میزان محصول یاماده اولیه توقیف شده برحسب کیلوگرم</t>
  </si>
  <si>
    <t>تعداد دفعات  توقيف كالا</t>
  </si>
  <si>
    <t>تعداد استعلام بهره برداری پاسخ داده شده  صنايع غذایی،آشامیدنی،آرایشی وبهداشتی</t>
  </si>
  <si>
    <t xml:space="preserve">تعداد استعلام احداث پاسخ داده شده(صنایع مرتبط وغیرمرتبط)  </t>
  </si>
  <si>
    <t>تعداد حکم قضایی دریافت شده(احکام قطعی)</t>
  </si>
  <si>
    <t>تعداد اقلام PMS شده طرح استاني</t>
  </si>
  <si>
    <t xml:space="preserve">تعداد اقلام PMS شده طرح كشوري </t>
  </si>
  <si>
    <t>تعداد واحدهای دارای FSMS معتبر</t>
  </si>
  <si>
    <t>تعداد محصولات دارای نشان ایمنی وسلامت</t>
  </si>
  <si>
    <t>تعداد مواداولیه غیرمجاز شناسایی شده(فاقد مجوز بهداشتی یا مغایر با پروانه ساخت)</t>
  </si>
  <si>
    <t>تعدادبازدید از واحدهای تولیدی غیرمجاز</t>
  </si>
  <si>
    <t>تعداد واحدتولیدی غیرمجاز ساماندهی شده(تعطیل،پلمب یا دارای مجوز شده)</t>
  </si>
  <si>
    <t xml:space="preserve">تعداد دفعات حضور مسئول فنی </t>
  </si>
  <si>
    <t xml:space="preserve">تعداد بازدید انجام شده از واحدهای مجاز که درزمان بازدید  فعال بوده اند(خط تولید یا بسته بندی فعال) </t>
  </si>
  <si>
    <t xml:space="preserve">درصد حضور مسئول فني </t>
  </si>
  <si>
    <t>درصد مواداولیه نمونه برداری شده نامنطبق</t>
  </si>
  <si>
    <t xml:space="preserve">تعدادمواد اوليه نمونه برداری شده نامنطبق </t>
  </si>
  <si>
    <t>تعداد احکام قضایی دریافت شده(احکام غیرقطعی)</t>
  </si>
  <si>
    <t>تعداد اقلام غیرقابل عرضه</t>
  </si>
  <si>
    <t>تعداد دفعات  فراخوان  کالا توسط واحدهای تولیدی (به دلیل عدم انطباق محصولات)</t>
  </si>
  <si>
    <t xml:space="preserve">شاخصهای ارزیابی عملکرد رئیس شبکه/مدیرغذاودارو </t>
  </si>
  <si>
    <t>تعداد اقلام غیرقابل مصرف</t>
  </si>
  <si>
    <t>تعداد پروانه ساخت استفاده از ظرفیت خالی کارخانجات تحت پوشش  دارای اعتبار</t>
  </si>
  <si>
    <t xml:space="preserve">تعداد كل پروانه هاي ساخت  ،شناسه نظارت ومشاغل خانگی  </t>
  </si>
  <si>
    <t>تعداد کل پروانه های ساخت  ،شناسه نظارت ومشاغل خانگی دارای اعتبار</t>
  </si>
  <si>
    <t>درصد اقلام دارای عدم انطباق جزئی</t>
  </si>
  <si>
    <t xml:space="preserve">تعداد اقلام دارای عدم انطباق عمده </t>
  </si>
  <si>
    <t xml:space="preserve">تعداد اقلام دارای عدم انطباق جزئی  </t>
  </si>
  <si>
    <t>درصد اقلام دارای عدم انطباق عمده</t>
  </si>
  <si>
    <t>تعداد اقلام دارای عدم انطباق بحرانی</t>
  </si>
  <si>
    <t>درصد اقلام دارای عدم انطباق بحرانی</t>
  </si>
  <si>
    <t xml:space="preserve">تعداد حداقل اقلام نمونه برداري </t>
  </si>
  <si>
    <t>میانگین میزان دستیابی به هدف</t>
  </si>
  <si>
    <t>میزان دستیابی به هدف 97</t>
  </si>
  <si>
    <t>اجرای برنامه طرح ملی پایش آلاینده ها در محصولات کشاورزی (اقلام محصولات کشاورزی نمونه برداری شده از میادین میوه وتره بار مطابق برنامه ابلاغی)</t>
  </si>
  <si>
    <t xml:space="preserve">تعدادبازدید درساعات غیراداری(16 عصر به بعد) </t>
  </si>
  <si>
    <t>تعدادبازدید در روزهای تعطیل</t>
  </si>
  <si>
    <t>تعداد جلسات برگزار شده با حضور مدیرعامل ومسئول فنی درخصوص عدم انطباق بحرانی(16000)</t>
  </si>
  <si>
    <t>تعداد بازدید از  سطح عرضه جهت کنترل فرآورده های قاچاق توسط گشت مشترک (صنعت معدن،فرمانداری، نیروی انتظامی وشبکه بهداشت)</t>
  </si>
  <si>
    <t xml:space="preserve">تعداد پرونده ارجاع شده به تعزیرات </t>
  </si>
  <si>
    <t xml:space="preserve">تعداد محصولات مشمول درج جدول نشانگرهای رنگی </t>
  </si>
  <si>
    <t>تعداد محصولات دارای جدول نشانگرهای رنگی</t>
  </si>
  <si>
    <r>
      <t xml:space="preserve">                              آمار عملکرد  مدیریت غذاوداروی شبکه بهداشت و درمان شهرستان ……………   فصل</t>
    </r>
    <r>
      <rPr>
        <sz val="24"/>
        <rFont val="B Titr"/>
        <charset val="178"/>
      </rPr>
      <t>……</t>
    </r>
    <r>
      <rPr>
        <sz val="20"/>
        <rFont val="B Titr"/>
        <charset val="178"/>
      </rPr>
      <t>....</t>
    </r>
    <r>
      <rPr>
        <b/>
        <sz val="20"/>
        <rFont val="B Titr"/>
        <charset val="178"/>
      </rPr>
      <t xml:space="preserve"> </t>
    </r>
    <r>
      <rPr>
        <b/>
        <sz val="24"/>
        <color rgb="FFFF0000"/>
        <rFont val="B Titr"/>
        <charset val="178"/>
      </rPr>
      <t xml:space="preserve"> </t>
    </r>
    <r>
      <rPr>
        <b/>
        <sz val="24"/>
        <rFont val="B Titr"/>
        <charset val="178"/>
      </rPr>
      <t>سال 1398                  کدمدرک:FF044-08</t>
    </r>
  </si>
  <si>
    <t>عملکرد 12 ماهه سال 97</t>
  </si>
  <si>
    <t>عملکرد مورد انتظار سال 98</t>
  </si>
  <si>
    <t>عملکرد سه ماهه اول 98 (بهار)</t>
  </si>
  <si>
    <t>عملکرد سه ماهه دوم 98 (تابستان)</t>
  </si>
  <si>
    <t>عملکرد سه ماهه سوم 98 (پاییز)</t>
  </si>
  <si>
    <t>عملکرد سه ماهه چهارم 98 (زمستان)</t>
  </si>
  <si>
    <t>عملکرد کل سال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</si>
</sst>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8"/>
      <name val="B Titr"/>
      <charset val="178"/>
    </font>
    <font>
      <b/>
      <sz val="18"/>
      <name val="B Mitra"/>
      <charset val="178"/>
    </font>
    <font>
      <b/>
      <sz val="14"/>
      <name val="B Mitra"/>
      <charset val="178"/>
    </font>
    <font>
      <b/>
      <sz val="14"/>
      <name val="B Titr"/>
      <charset val="178"/>
    </font>
    <font>
      <b/>
      <sz val="24"/>
      <name val="B Titr"/>
      <charset val="178"/>
    </font>
    <font>
      <b/>
      <sz val="24"/>
      <color rgb="FFFF0000"/>
      <name val="B Titr"/>
      <charset val="178"/>
    </font>
    <font>
      <b/>
      <sz val="18"/>
      <color rgb="FFFFFF00"/>
      <name val="B Mitra"/>
      <charset val="178"/>
    </font>
    <font>
      <sz val="24"/>
      <name val="B Titr"/>
      <charset val="178"/>
    </font>
    <font>
      <sz val="20"/>
      <name val="B Titr"/>
      <charset val="178"/>
    </font>
    <font>
      <b/>
      <sz val="20"/>
      <name val="B Titr"/>
      <charset val="178"/>
    </font>
    <font>
      <b/>
      <sz val="18"/>
      <color theme="0"/>
      <name val="B Mitra"/>
      <charset val="178"/>
    </font>
    <font>
      <b/>
      <sz val="24"/>
      <color theme="1"/>
      <name val="B Titr"/>
      <charset val="178"/>
    </font>
    <font>
      <b/>
      <sz val="24"/>
      <color rgb="FFFF0000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 wrapText="1" readingOrder="2"/>
    </xf>
    <xf numFmtId="0" fontId="4" fillId="0" borderId="6" xfId="0" applyFont="1" applyBorder="1" applyAlignment="1" applyProtection="1">
      <alignment horizontal="center" vertical="top" wrapText="1" readingOrder="2"/>
    </xf>
    <xf numFmtId="0" fontId="2" fillId="0" borderId="24" xfId="0" applyFont="1" applyBorder="1"/>
    <xf numFmtId="0" fontId="2" fillId="0" borderId="0" xfId="0" applyFont="1" applyBorder="1"/>
    <xf numFmtId="0" fontId="1" fillId="0" borderId="14" xfId="0" applyFont="1" applyBorder="1"/>
    <xf numFmtId="0" fontId="4" fillId="0" borderId="6" xfId="0" applyFont="1" applyFill="1" applyBorder="1" applyAlignment="1" applyProtection="1">
      <alignment horizontal="center" vertical="top" wrapText="1" readingOrder="2"/>
    </xf>
    <xf numFmtId="0" fontId="2" fillId="0" borderId="17" xfId="0" applyFont="1" applyBorder="1"/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Border="1"/>
    <xf numFmtId="0" fontId="4" fillId="3" borderId="6" xfId="0" applyFont="1" applyFill="1" applyBorder="1" applyAlignment="1" applyProtection="1">
      <alignment horizontal="center" vertical="top" wrapText="1" readingOrder="2"/>
    </xf>
    <xf numFmtId="0" fontId="4" fillId="0" borderId="0" xfId="0" applyFont="1" applyBorder="1" applyAlignment="1" applyProtection="1">
      <alignment horizontal="center" vertical="top" wrapText="1" readingOrder="2"/>
    </xf>
    <xf numFmtId="1" fontId="5" fillId="0" borderId="22" xfId="0" applyNumberFormat="1" applyFont="1" applyBorder="1" applyAlignment="1" applyProtection="1">
      <alignment horizontal="right" vertical="top" wrapText="1" readingOrder="2"/>
    </xf>
    <xf numFmtId="1" fontId="5" fillId="0" borderId="21" xfId="0" applyNumberFormat="1" applyFont="1" applyBorder="1" applyAlignment="1" applyProtection="1">
      <alignment horizontal="justify" vertical="top" wrapText="1" readingOrder="2"/>
    </xf>
    <xf numFmtId="0" fontId="5" fillId="0" borderId="21" xfId="0" applyFont="1" applyBorder="1" applyAlignment="1">
      <alignment horizontal="justify" vertical="top" wrapText="1" readingOrder="2"/>
    </xf>
    <xf numFmtId="1" fontId="5" fillId="3" borderId="26" xfId="0" applyNumberFormat="1" applyFont="1" applyFill="1" applyBorder="1" applyAlignment="1" applyProtection="1">
      <alignment horizontal="justify" vertical="top" wrapText="1" readingOrder="2"/>
    </xf>
    <xf numFmtId="1" fontId="5" fillId="0" borderId="15" xfId="0" applyNumberFormat="1" applyFont="1" applyBorder="1" applyAlignment="1" applyProtection="1">
      <alignment horizontal="right" vertical="top" wrapText="1" readingOrder="2"/>
    </xf>
    <xf numFmtId="1" fontId="5" fillId="0" borderId="22" xfId="0" applyNumberFormat="1" applyFont="1" applyBorder="1" applyAlignment="1" applyProtection="1">
      <alignment horizontal="justify" vertical="top" wrapText="1" readingOrder="2"/>
    </xf>
    <xf numFmtId="1" fontId="5" fillId="0" borderId="21" xfId="0" applyNumberFormat="1" applyFont="1" applyBorder="1" applyAlignment="1" applyProtection="1">
      <alignment horizontal="right" vertical="top" wrapText="1" readingOrder="2"/>
    </xf>
    <xf numFmtId="1" fontId="5" fillId="0" borderId="26" xfId="0" applyNumberFormat="1" applyFont="1" applyBorder="1" applyAlignment="1" applyProtection="1">
      <alignment horizontal="justify" vertical="top" wrapText="1" readingOrder="2"/>
    </xf>
    <xf numFmtId="1" fontId="5" fillId="0" borderId="23" xfId="0" applyNumberFormat="1" applyFont="1" applyBorder="1" applyAlignment="1" applyProtection="1">
      <alignment horizontal="justify" vertical="top" wrapText="1" readingOrder="2"/>
    </xf>
    <xf numFmtId="0" fontId="5" fillId="0" borderId="21" xfId="0" applyFont="1" applyBorder="1" applyAlignment="1">
      <alignment horizontal="right"/>
    </xf>
    <xf numFmtId="1" fontId="5" fillId="0" borderId="30" xfId="0" applyNumberFormat="1" applyFont="1" applyBorder="1" applyAlignment="1" applyProtection="1">
      <alignment horizontal="justify" vertical="top" wrapText="1" readingOrder="2"/>
    </xf>
    <xf numFmtId="0" fontId="4" fillId="3" borderId="12" xfId="0" applyFont="1" applyFill="1" applyBorder="1" applyAlignment="1" applyProtection="1">
      <alignment horizontal="center" vertical="top" wrapText="1" readingOrder="2"/>
    </xf>
    <xf numFmtId="0" fontId="4" fillId="3" borderId="10" xfId="0" applyFont="1" applyFill="1" applyBorder="1" applyAlignment="1" applyProtection="1">
      <alignment horizontal="center" vertical="top" wrapText="1" readingOrder="2"/>
    </xf>
    <xf numFmtId="0" fontId="4" fillId="0" borderId="12" xfId="0" applyFont="1" applyFill="1" applyBorder="1" applyAlignment="1" applyProtection="1">
      <alignment horizontal="center" vertical="top" wrapText="1" readingOrder="2"/>
    </xf>
    <xf numFmtId="1" fontId="4" fillId="0" borderId="29" xfId="0" applyNumberFormat="1" applyFont="1" applyBorder="1" applyAlignment="1" applyProtection="1">
      <alignment horizontal="center" vertical="top" wrapText="1"/>
      <protection locked="0"/>
    </xf>
    <xf numFmtId="1" fontId="4" fillId="0" borderId="5" xfId="0" applyNumberFormat="1" applyFont="1" applyBorder="1" applyAlignment="1" applyProtection="1">
      <alignment horizontal="center" vertical="top" wrapText="1"/>
      <protection locked="0"/>
    </xf>
    <xf numFmtId="1" fontId="4" fillId="3" borderId="5" xfId="0" applyNumberFormat="1" applyFont="1" applyFill="1" applyBorder="1" applyAlignment="1" applyProtection="1">
      <alignment horizontal="center" vertical="top" wrapText="1"/>
      <protection locked="0"/>
    </xf>
    <xf numFmtId="1" fontId="4" fillId="0" borderId="18" xfId="0" applyNumberFormat="1" applyFont="1" applyBorder="1" applyAlignment="1" applyProtection="1">
      <alignment horizontal="center" vertical="top" wrapText="1"/>
      <protection locked="0"/>
    </xf>
    <xf numFmtId="1" fontId="4" fillId="0" borderId="19" xfId="0" applyNumberFormat="1" applyFont="1" applyBorder="1" applyAlignment="1" applyProtection="1">
      <alignment horizontal="center" vertical="top" wrapText="1"/>
      <protection locked="0"/>
    </xf>
    <xf numFmtId="164" fontId="4" fillId="0" borderId="5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center" vertical="top"/>
    </xf>
    <xf numFmtId="164" fontId="4" fillId="0" borderId="2" xfId="0" applyNumberFormat="1" applyFont="1" applyBorder="1" applyAlignment="1" applyProtection="1">
      <alignment horizontal="center" vertical="top"/>
    </xf>
    <xf numFmtId="1" fontId="4" fillId="3" borderId="2" xfId="0" applyNumberFormat="1" applyFont="1" applyFill="1" applyBorder="1" applyAlignment="1" applyProtection="1">
      <alignment horizontal="center" vertical="top"/>
    </xf>
    <xf numFmtId="1" fontId="4" fillId="3" borderId="13" xfId="0" applyNumberFormat="1" applyFont="1" applyFill="1" applyBorder="1" applyAlignment="1" applyProtection="1">
      <alignment horizontal="center" vertical="top"/>
    </xf>
    <xf numFmtId="1" fontId="4" fillId="3" borderId="5" xfId="0" applyNumberFormat="1" applyFont="1" applyFill="1" applyBorder="1" applyAlignment="1" applyProtection="1">
      <alignment horizontal="center" vertical="top"/>
    </xf>
    <xf numFmtId="1" fontId="4" fillId="3" borderId="32" xfId="0" applyNumberFormat="1" applyFont="1" applyFill="1" applyBorder="1" applyAlignment="1" applyProtection="1">
      <alignment horizontal="center" vertical="top"/>
    </xf>
    <xf numFmtId="164" fontId="4" fillId="3" borderId="2" xfId="0" applyNumberFormat="1" applyFont="1" applyFill="1" applyBorder="1" applyAlignment="1" applyProtection="1">
      <alignment horizontal="center" vertical="top"/>
    </xf>
    <xf numFmtId="1" fontId="4" fillId="3" borderId="7" xfId="0" applyNumberFormat="1" applyFont="1" applyFill="1" applyBorder="1" applyAlignment="1" applyProtection="1">
      <alignment horizontal="center" vertical="top"/>
    </xf>
    <xf numFmtId="1" fontId="4" fillId="3" borderId="1" xfId="0" applyNumberFormat="1" applyFont="1" applyFill="1" applyBorder="1" applyAlignment="1" applyProtection="1">
      <alignment horizontal="center" vertical="top"/>
      <protection locked="0"/>
    </xf>
    <xf numFmtId="1" fontId="4" fillId="3" borderId="2" xfId="0" applyNumberFormat="1" applyFont="1" applyFill="1" applyBorder="1" applyAlignment="1" applyProtection="1">
      <alignment horizontal="center" vertical="top"/>
      <protection locked="0"/>
    </xf>
    <xf numFmtId="1" fontId="4" fillId="0" borderId="0" xfId="0" applyNumberFormat="1" applyFont="1" applyBorder="1" applyAlignment="1" applyProtection="1">
      <alignment horizontal="center" vertical="top"/>
      <protection locked="0"/>
    </xf>
    <xf numFmtId="1" fontId="4" fillId="3" borderId="13" xfId="0" applyNumberFormat="1" applyFont="1" applyFill="1" applyBorder="1" applyAlignment="1" applyProtection="1">
      <alignment horizontal="center" vertical="top"/>
      <protection locked="0"/>
    </xf>
    <xf numFmtId="164" fontId="4" fillId="3" borderId="13" xfId="0" applyNumberFormat="1" applyFont="1" applyFill="1" applyBorder="1" applyAlignment="1" applyProtection="1">
      <alignment horizontal="center" vertical="top"/>
    </xf>
    <xf numFmtId="1" fontId="4" fillId="3" borderId="32" xfId="0" applyNumberFormat="1" applyFont="1" applyFill="1" applyBorder="1" applyAlignment="1" applyProtection="1">
      <alignment horizontal="center" vertical="top"/>
      <protection locked="0"/>
    </xf>
    <xf numFmtId="1" fontId="4" fillId="3" borderId="8" xfId="0" applyNumberFormat="1" applyFont="1" applyFill="1" applyBorder="1" applyAlignment="1" applyProtection="1">
      <alignment horizontal="center" vertical="top"/>
      <protection locked="0"/>
    </xf>
    <xf numFmtId="1" fontId="4" fillId="0" borderId="12" xfId="0" applyNumberFormat="1" applyFont="1" applyBorder="1" applyAlignment="1" applyProtection="1">
      <alignment horizontal="center" vertical="top" wrapText="1" readingOrder="2"/>
      <protection locked="0"/>
    </xf>
    <xf numFmtId="1" fontId="4" fillId="0" borderId="34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 applyProtection="1">
      <alignment horizontal="center" vertical="top"/>
    </xf>
    <xf numFmtId="1" fontId="4" fillId="0" borderId="8" xfId="0" applyNumberFormat="1" applyFont="1" applyBorder="1" applyAlignment="1" applyProtection="1">
      <alignment horizontal="center" vertical="top"/>
    </xf>
    <xf numFmtId="2" fontId="4" fillId="4" borderId="10" xfId="0" applyNumberFormat="1" applyFont="1" applyFill="1" applyBorder="1" applyAlignment="1" applyProtection="1">
      <alignment vertical="top"/>
    </xf>
    <xf numFmtId="2" fontId="4" fillId="4" borderId="16" xfId="0" applyNumberFormat="1" applyFont="1" applyFill="1" applyBorder="1" applyAlignment="1" applyProtection="1">
      <alignment vertical="top"/>
    </xf>
    <xf numFmtId="2" fontId="4" fillId="4" borderId="0" xfId="0" applyNumberFormat="1" applyFont="1" applyFill="1" applyBorder="1" applyAlignment="1" applyProtection="1">
      <alignment vertical="top"/>
    </xf>
    <xf numFmtId="2" fontId="4" fillId="4" borderId="18" xfId="0" applyNumberFormat="1" applyFont="1" applyFill="1" applyBorder="1" applyAlignment="1" applyProtection="1">
      <alignment vertical="top"/>
    </xf>
    <xf numFmtId="2" fontId="4" fillId="4" borderId="11" xfId="0" applyNumberFormat="1" applyFont="1" applyFill="1" applyBorder="1" applyAlignment="1" applyProtection="1">
      <alignment vertical="top"/>
    </xf>
    <xf numFmtId="2" fontId="4" fillId="4" borderId="9" xfId="0" applyNumberFormat="1" applyFont="1" applyFill="1" applyBorder="1" applyAlignment="1" applyProtection="1">
      <alignment vertical="top"/>
    </xf>
    <xf numFmtId="2" fontId="4" fillId="4" borderId="20" xfId="0" applyNumberFormat="1" applyFont="1" applyFill="1" applyBorder="1" applyAlignment="1" applyProtection="1">
      <alignment vertical="top"/>
    </xf>
    <xf numFmtId="2" fontId="4" fillId="4" borderId="33" xfId="0" applyNumberFormat="1" applyFont="1" applyFill="1" applyBorder="1" applyAlignment="1" applyProtection="1">
      <alignment vertical="top"/>
    </xf>
    <xf numFmtId="2" fontId="4" fillId="4" borderId="3" xfId="0" applyNumberFormat="1" applyFont="1" applyFill="1" applyBorder="1" applyAlignment="1" applyProtection="1">
      <alignment vertical="top"/>
    </xf>
    <xf numFmtId="2" fontId="4" fillId="4" borderId="29" xfId="0" applyNumberFormat="1" applyFont="1" applyFill="1" applyBorder="1" applyAlignment="1" applyProtection="1">
      <alignment vertical="top"/>
    </xf>
    <xf numFmtId="2" fontId="4" fillId="4" borderId="13" xfId="0" applyNumberFormat="1" applyFont="1" applyFill="1" applyBorder="1" applyAlignment="1" applyProtection="1">
      <alignment vertical="top"/>
    </xf>
    <xf numFmtId="2" fontId="4" fillId="4" borderId="8" xfId="0" applyNumberFormat="1" applyFont="1" applyFill="1" applyBorder="1" applyAlignment="1" applyProtection="1">
      <alignment vertical="top"/>
    </xf>
    <xf numFmtId="2" fontId="4" fillId="4" borderId="11" xfId="0" applyNumberFormat="1" applyFont="1" applyFill="1" applyBorder="1" applyAlignment="1" applyProtection="1">
      <alignment vertical="top"/>
      <protection locked="0"/>
    </xf>
    <xf numFmtId="2" fontId="4" fillId="4" borderId="12" xfId="0" applyNumberFormat="1" applyFont="1" applyFill="1" applyBorder="1" applyAlignment="1" applyProtection="1">
      <alignment vertical="top"/>
      <protection locked="0"/>
    </xf>
    <xf numFmtId="2" fontId="4" fillId="4" borderId="19" xfId="0" applyNumberFormat="1" applyFont="1" applyFill="1" applyBorder="1" applyAlignment="1" applyProtection="1">
      <alignment vertical="top"/>
      <protection locked="0"/>
    </xf>
    <xf numFmtId="2" fontId="4" fillId="4" borderId="13" xfId="0" applyNumberFormat="1" applyFont="1" applyFill="1" applyBorder="1" applyAlignment="1" applyProtection="1">
      <alignment horizontal="center" vertical="top"/>
    </xf>
    <xf numFmtId="1" fontId="4" fillId="2" borderId="2" xfId="0" applyNumberFormat="1" applyFont="1" applyFill="1" applyBorder="1" applyAlignment="1" applyProtection="1">
      <alignment horizontal="center" vertical="top"/>
      <protection locked="0"/>
    </xf>
    <xf numFmtId="164" fontId="4" fillId="5" borderId="2" xfId="0" applyNumberFormat="1" applyFont="1" applyFill="1" applyBorder="1" applyAlignment="1" applyProtection="1">
      <alignment horizontal="center" vertical="top"/>
      <protection locked="0"/>
    </xf>
    <xf numFmtId="1" fontId="4" fillId="3" borderId="33" xfId="0" applyNumberFormat="1" applyFont="1" applyFill="1" applyBorder="1" applyAlignment="1" applyProtection="1">
      <alignment horizontal="center" vertical="top"/>
      <protection locked="0"/>
    </xf>
    <xf numFmtId="1" fontId="4" fillId="3" borderId="20" xfId="0" applyNumberFormat="1" applyFont="1" applyFill="1" applyBorder="1" applyAlignment="1" applyProtection="1">
      <alignment horizontal="center" vertical="top"/>
      <protection locked="0"/>
    </xf>
    <xf numFmtId="1" fontId="4" fillId="2" borderId="8" xfId="0" applyNumberFormat="1" applyFont="1" applyFill="1" applyBorder="1" applyAlignment="1" applyProtection="1">
      <alignment horizontal="center" vertical="top"/>
      <protection locked="0"/>
    </xf>
    <xf numFmtId="1" fontId="4" fillId="3" borderId="35" xfId="0" applyNumberFormat="1" applyFont="1" applyFill="1" applyBorder="1" applyAlignment="1" applyProtection="1">
      <alignment horizontal="center" vertical="top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37" xfId="0" applyFont="1" applyFill="1" applyBorder="1" applyAlignment="1" applyProtection="1">
      <alignment horizontal="center" vertical="center" wrapText="1" readingOrder="2"/>
    </xf>
    <xf numFmtId="0" fontId="6" fillId="4" borderId="4" xfId="0" applyFont="1" applyFill="1" applyBorder="1" applyAlignment="1" applyProtection="1">
      <alignment horizontal="center" vertical="center" wrapText="1" readingOrder="2"/>
    </xf>
    <xf numFmtId="0" fontId="6" fillId="4" borderId="38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6" fillId="4" borderId="40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Border="1" applyAlignment="1" applyProtection="1">
      <alignment horizontal="center" vertical="top"/>
    </xf>
    <xf numFmtId="164" fontId="4" fillId="0" borderId="43" xfId="0" applyNumberFormat="1" applyFont="1" applyBorder="1" applyAlignment="1" applyProtection="1">
      <alignment horizontal="center" vertical="top"/>
    </xf>
    <xf numFmtId="164" fontId="4" fillId="0" borderId="44" xfId="0" applyNumberFormat="1" applyFont="1" applyBorder="1" applyAlignment="1" applyProtection="1">
      <alignment horizontal="center" vertical="top"/>
    </xf>
    <xf numFmtId="2" fontId="9" fillId="4" borderId="44" xfId="0" applyNumberFormat="1" applyFont="1" applyFill="1" applyBorder="1" applyAlignment="1" applyProtection="1">
      <alignment vertical="top"/>
    </xf>
    <xf numFmtId="2" fontId="4" fillId="4" borderId="45" xfId="0" applyNumberFormat="1" applyFont="1" applyFill="1" applyBorder="1" applyAlignment="1" applyProtection="1">
      <alignment vertical="top"/>
    </xf>
    <xf numFmtId="2" fontId="4" fillId="4" borderId="46" xfId="0" applyNumberFormat="1" applyFont="1" applyFill="1" applyBorder="1" applyAlignment="1" applyProtection="1">
      <alignment vertical="top"/>
    </xf>
    <xf numFmtId="2" fontId="4" fillId="4" borderId="44" xfId="0" applyNumberFormat="1" applyFont="1" applyFill="1" applyBorder="1" applyAlignment="1" applyProtection="1">
      <alignment vertical="top"/>
    </xf>
    <xf numFmtId="164" fontId="4" fillId="0" borderId="47" xfId="0" applyNumberFormat="1" applyFont="1" applyBorder="1" applyAlignment="1">
      <alignment horizontal="center" vertical="top"/>
    </xf>
    <xf numFmtId="164" fontId="4" fillId="0" borderId="47" xfId="0" applyNumberFormat="1" applyFont="1" applyBorder="1" applyAlignment="1" applyProtection="1">
      <alignment horizontal="center" vertical="top"/>
    </xf>
    <xf numFmtId="2" fontId="4" fillId="4" borderId="48" xfId="0" applyNumberFormat="1" applyFont="1" applyFill="1" applyBorder="1" applyAlignment="1" applyProtection="1">
      <alignment vertical="top"/>
    </xf>
    <xf numFmtId="2" fontId="4" fillId="4" borderId="47" xfId="0" applyNumberFormat="1" applyFont="1" applyFill="1" applyBorder="1" applyAlignment="1" applyProtection="1">
      <alignment vertical="top"/>
    </xf>
    <xf numFmtId="2" fontId="4" fillId="4" borderId="43" xfId="0" applyNumberFormat="1" applyFont="1" applyFill="1" applyBorder="1" applyAlignment="1" applyProtection="1">
      <alignment vertical="top"/>
    </xf>
    <xf numFmtId="164" fontId="4" fillId="3" borderId="46" xfId="0" applyNumberFormat="1" applyFont="1" applyFill="1" applyBorder="1" applyAlignment="1" applyProtection="1">
      <alignment horizontal="center" vertical="top"/>
    </xf>
    <xf numFmtId="164" fontId="4" fillId="3" borderId="45" xfId="0" applyNumberFormat="1" applyFont="1" applyFill="1" applyBorder="1" applyAlignment="1" applyProtection="1">
      <alignment horizontal="center" vertical="top"/>
    </xf>
    <xf numFmtId="164" fontId="4" fillId="3" borderId="13" xfId="0" applyNumberFormat="1" applyFont="1" applyFill="1" applyBorder="1" applyAlignment="1" applyProtection="1">
      <alignment horizontal="center" vertical="top"/>
      <protection locked="0"/>
    </xf>
    <xf numFmtId="164" fontId="4" fillId="0" borderId="7" xfId="0" applyNumberFormat="1" applyFont="1" applyBorder="1" applyAlignment="1" applyProtection="1">
      <alignment horizontal="center" vertical="top"/>
    </xf>
    <xf numFmtId="0" fontId="5" fillId="0" borderId="21" xfId="0" applyFont="1" applyBorder="1" applyAlignment="1">
      <alignment horizontal="right" vertical="top" wrapText="1" readingOrder="2"/>
    </xf>
    <xf numFmtId="164" fontId="0" fillId="0" borderId="0" xfId="0" applyNumberFormat="1"/>
    <xf numFmtId="164" fontId="13" fillId="3" borderId="46" xfId="0" applyNumberFormat="1" applyFont="1" applyFill="1" applyBorder="1" applyAlignment="1" applyProtection="1">
      <alignment horizontal="center" vertical="top"/>
    </xf>
    <xf numFmtId="1" fontId="4" fillId="4" borderId="6" xfId="0" applyNumberFormat="1" applyFont="1" applyFill="1" applyBorder="1" applyAlignment="1" applyProtection="1">
      <alignment vertical="top"/>
    </xf>
    <xf numFmtId="1" fontId="4" fillId="4" borderId="5" xfId="0" applyNumberFormat="1" applyFont="1" applyFill="1" applyBorder="1" applyAlignment="1" applyProtection="1">
      <alignment vertical="top"/>
    </xf>
    <xf numFmtId="1" fontId="4" fillId="4" borderId="31" xfId="0" applyNumberFormat="1" applyFont="1" applyFill="1" applyBorder="1" applyAlignment="1" applyProtection="1">
      <alignment horizontal="center" vertical="top" wrapText="1"/>
      <protection locked="0"/>
    </xf>
    <xf numFmtId="1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/>
      <protection locked="0"/>
    </xf>
    <xf numFmtId="2" fontId="4" fillId="3" borderId="2" xfId="0" applyNumberFormat="1" applyFont="1" applyFill="1" applyBorder="1" applyAlignment="1" applyProtection="1">
      <alignment vertical="top"/>
      <protection locked="0"/>
    </xf>
    <xf numFmtId="1" fontId="4" fillId="3" borderId="2" xfId="0" applyNumberFormat="1" applyFont="1" applyFill="1" applyBorder="1" applyAlignment="1" applyProtection="1">
      <alignment vertical="top"/>
      <protection locked="0"/>
    </xf>
    <xf numFmtId="164" fontId="15" fillId="4" borderId="49" xfId="0" applyNumberFormat="1" applyFont="1" applyFill="1" applyBorder="1" applyAlignment="1" applyProtection="1">
      <alignment horizontal="center" vertical="center" wrapText="1"/>
    </xf>
    <xf numFmtId="1" fontId="4" fillId="3" borderId="5" xfId="0" applyNumberFormat="1" applyFont="1" applyFill="1" applyBorder="1" applyAlignment="1" applyProtection="1">
      <alignment horizontal="center" vertical="top"/>
      <protection locked="0"/>
    </xf>
    <xf numFmtId="1" fontId="14" fillId="4" borderId="27" xfId="0" applyNumberFormat="1" applyFont="1" applyFill="1" applyBorder="1" applyAlignment="1" applyProtection="1">
      <alignment horizontal="center" wrapText="1"/>
    </xf>
    <xf numFmtId="1" fontId="14" fillId="4" borderId="28" xfId="0" applyNumberFormat="1" applyFont="1" applyFill="1" applyBorder="1" applyAlignment="1" applyProtection="1">
      <alignment horizontal="center" wrapText="1"/>
    </xf>
    <xf numFmtId="1" fontId="14" fillId="4" borderId="36" xfId="0" applyNumberFormat="1" applyFont="1" applyFill="1" applyBorder="1" applyAlignment="1" applyProtection="1">
      <alignment horizontal="center" wrapText="1"/>
    </xf>
    <xf numFmtId="2" fontId="4" fillId="4" borderId="7" xfId="0" applyNumberFormat="1" applyFont="1" applyFill="1" applyBorder="1" applyAlignment="1" applyProtection="1">
      <alignment horizontal="center" vertical="top"/>
    </xf>
    <xf numFmtId="2" fontId="4" fillId="4" borderId="8" xfId="0" applyNumberFormat="1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2" fontId="4" fillId="4" borderId="45" xfId="0" applyNumberFormat="1" applyFont="1" applyFill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center" vertical="center" textRotation="90" wrapText="1"/>
    </xf>
    <xf numFmtId="0" fontId="3" fillId="0" borderId="15" xfId="0" applyFont="1" applyBorder="1" applyAlignment="1" applyProtection="1">
      <alignment horizontal="center" vertical="center" textRotation="90" wrapText="1"/>
    </xf>
    <xf numFmtId="0" fontId="3" fillId="0" borderId="30" xfId="0" applyFont="1" applyBorder="1" applyAlignment="1" applyProtection="1">
      <alignment horizontal="center" vertical="center" textRotation="90" wrapText="1"/>
    </xf>
    <xf numFmtId="1" fontId="4" fillId="4" borderId="50" xfId="0" applyNumberFormat="1" applyFont="1" applyFill="1" applyBorder="1" applyAlignment="1" applyProtection="1">
      <alignment horizontal="center" vertical="top"/>
    </xf>
    <xf numFmtId="1" fontId="4" fillId="4" borderId="6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M63"/>
  <sheetViews>
    <sheetView windowProtection="1" showGridLines="0" rightToLeft="1" tabSelected="1" zoomScale="55" zoomScaleNormal="55" zoomScaleSheetLayoutView="50" workbookViewId="0">
      <pane ySplit="3" topLeftCell="A58" activePane="bottomLeft" state="frozen"/>
      <selection pane="bottomLeft" activeCell="F61" sqref="F61"/>
    </sheetView>
  </sheetViews>
  <sheetFormatPr defaultRowHeight="33" customHeight="1" x14ac:dyDescent="0.25"/>
  <cols>
    <col min="2" max="2" width="23.5546875" customWidth="1"/>
    <col min="3" max="3" width="7.109375" customWidth="1"/>
    <col min="4" max="4" width="85.109375" customWidth="1"/>
    <col min="5" max="5" width="14.6640625" customWidth="1"/>
    <col min="6" max="6" width="14.109375" customWidth="1"/>
    <col min="7" max="7" width="15" customWidth="1"/>
    <col min="8" max="8" width="14.88671875" customWidth="1"/>
    <col min="9" max="9" width="14.6640625" customWidth="1"/>
    <col min="10" max="10" width="17.5546875" customWidth="1"/>
    <col min="11" max="11" width="20" customWidth="1"/>
    <col min="12" max="12" width="16.33203125" customWidth="1"/>
    <col min="13" max="15" width="9.109375" hidden="1" customWidth="1"/>
  </cols>
  <sheetData>
    <row r="1" spans="1:39" ht="33" customHeight="1" x14ac:dyDescent="0.25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39" ht="72.75" customHeight="1" thickBot="1" x14ac:dyDescent="0.3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39" ht="103.5" customHeight="1" thickBot="1" x14ac:dyDescent="0.45">
      <c r="B3" s="78" t="s">
        <v>19</v>
      </c>
      <c r="C3" s="79" t="s">
        <v>0</v>
      </c>
      <c r="D3" s="80" t="s">
        <v>1</v>
      </c>
      <c r="E3" s="81" t="s">
        <v>66</v>
      </c>
      <c r="F3" s="82" t="s">
        <v>67</v>
      </c>
      <c r="G3" s="83" t="s">
        <v>68</v>
      </c>
      <c r="H3" s="82" t="s">
        <v>69</v>
      </c>
      <c r="I3" s="82" t="s">
        <v>70</v>
      </c>
      <c r="J3" s="82" t="s">
        <v>71</v>
      </c>
      <c r="K3" s="82" t="s">
        <v>72</v>
      </c>
      <c r="L3" s="84" t="s">
        <v>56</v>
      </c>
      <c r="M3" s="3"/>
      <c r="N3" s="3"/>
      <c r="O3" s="3"/>
      <c r="P3" s="11"/>
      <c r="Q3" s="12"/>
      <c r="R3" s="12"/>
      <c r="S3" s="12"/>
      <c r="T3" s="12"/>
      <c r="U3" s="12"/>
      <c r="V3" s="12"/>
      <c r="W3" s="12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1"/>
      <c r="AK3" s="1"/>
      <c r="AL3" s="1"/>
      <c r="AM3" s="1"/>
    </row>
    <row r="4" spans="1:39" ht="33" customHeight="1" x14ac:dyDescent="0.4">
      <c r="B4" s="121" t="s">
        <v>43</v>
      </c>
      <c r="C4" s="4">
        <v>1</v>
      </c>
      <c r="D4" s="16" t="s">
        <v>2</v>
      </c>
      <c r="E4" s="53"/>
      <c r="F4" s="36">
        <f>IF((E24)&lt;=10,(E24),10+0)</f>
        <v>0</v>
      </c>
      <c r="G4" s="45"/>
      <c r="H4" s="45"/>
      <c r="I4" s="45"/>
      <c r="J4" s="74"/>
      <c r="K4" s="54">
        <f>SUM(G4:J4)</f>
        <v>0</v>
      </c>
      <c r="L4" s="85" t="e">
        <f>IF((K4*100)/F4&gt;100,100,(K4*100)/F4)</f>
        <v>#DIV/0!</v>
      </c>
      <c r="M4" s="6"/>
      <c r="N4" s="6"/>
      <c r="O4" s="6"/>
      <c r="P4" s="10"/>
      <c r="Q4" s="7"/>
      <c r="R4" s="7"/>
      <c r="S4" s="7"/>
      <c r="T4" s="7"/>
      <c r="U4" s="7"/>
      <c r="V4" s="7"/>
      <c r="W4" s="7"/>
      <c r="X4" s="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1"/>
      <c r="AK4" s="1"/>
      <c r="AL4" s="1"/>
      <c r="AM4" s="1"/>
    </row>
    <row r="5" spans="1:39" ht="33" customHeight="1" x14ac:dyDescent="0.4">
      <c r="B5" s="122"/>
      <c r="C5" s="5">
        <v>2</v>
      </c>
      <c r="D5" s="17" t="s">
        <v>3</v>
      </c>
      <c r="E5" s="52"/>
      <c r="F5" s="37">
        <v>12</v>
      </c>
      <c r="G5" s="46"/>
      <c r="H5" s="46"/>
      <c r="I5" s="46"/>
      <c r="J5" s="46"/>
      <c r="K5" s="37">
        <f t="shared" ref="K5" si="0">SUM(G5:J5)</f>
        <v>0</v>
      </c>
      <c r="L5" s="86">
        <f>IF((K5*100)/F5&gt;100,100,(K5*100)/F5)</f>
        <v>0</v>
      </c>
      <c r="M5" s="7"/>
      <c r="N5" s="7"/>
      <c r="O5" s="7"/>
      <c r="P5" s="10"/>
      <c r="Q5" s="7"/>
      <c r="R5" s="7"/>
      <c r="S5" s="7"/>
      <c r="T5" s="7"/>
      <c r="U5" s="7"/>
      <c r="V5" s="7"/>
      <c r="W5" s="7"/>
      <c r="X5" s="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1"/>
      <c r="AK5" s="1"/>
      <c r="AL5" s="1"/>
      <c r="AM5" s="1"/>
    </row>
    <row r="6" spans="1:39" ht="49.95" customHeight="1" x14ac:dyDescent="0.4">
      <c r="B6" s="122"/>
      <c r="C6" s="5">
        <v>3</v>
      </c>
      <c r="D6" s="17" t="s">
        <v>57</v>
      </c>
      <c r="E6" s="31"/>
      <c r="F6" s="37">
        <v>15</v>
      </c>
      <c r="G6" s="46"/>
      <c r="H6" s="46"/>
      <c r="I6" s="46"/>
      <c r="J6" s="46"/>
      <c r="K6" s="37">
        <f>SUM(G6:J6)</f>
        <v>0</v>
      </c>
      <c r="L6" s="86">
        <f>IF((K6*100)/F6&gt;100,100,(K6*100)/F6)</f>
        <v>0</v>
      </c>
      <c r="M6" s="7"/>
      <c r="N6" s="7"/>
      <c r="O6" s="7"/>
      <c r="P6" s="10"/>
      <c r="Q6" s="7"/>
      <c r="R6" s="7"/>
      <c r="S6" s="7"/>
      <c r="T6" s="7"/>
      <c r="U6" s="7"/>
      <c r="V6" s="7"/>
      <c r="W6" s="7"/>
      <c r="X6" s="7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"/>
      <c r="AK6" s="1"/>
      <c r="AL6" s="1"/>
      <c r="AM6" s="1"/>
    </row>
    <row r="7" spans="1:39" ht="33" customHeight="1" x14ac:dyDescent="0.4">
      <c r="B7" s="122"/>
      <c r="C7" s="5">
        <v>4</v>
      </c>
      <c r="D7" s="17" t="s">
        <v>4</v>
      </c>
      <c r="E7" s="35"/>
      <c r="F7" s="38">
        <f>(E7+((E7*5)/100))</f>
        <v>0</v>
      </c>
      <c r="G7" s="56"/>
      <c r="H7" s="56"/>
      <c r="I7" s="56"/>
      <c r="J7" s="57"/>
      <c r="K7" s="73"/>
      <c r="L7" s="86" t="e">
        <f>IF((K7*100)/F7&gt;100,100,(K7*100)/F7)</f>
        <v>#DIV/0!</v>
      </c>
      <c r="M7" s="7"/>
      <c r="N7" s="7"/>
      <c r="O7" s="7"/>
      <c r="P7" s="10"/>
      <c r="Q7" s="7"/>
      <c r="R7" s="7"/>
      <c r="S7" s="7"/>
      <c r="T7" s="7"/>
      <c r="U7" s="7"/>
      <c r="V7" s="7"/>
      <c r="W7" s="7"/>
      <c r="X7" s="7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"/>
      <c r="AK7" s="1"/>
      <c r="AL7" s="1"/>
      <c r="AM7" s="1"/>
    </row>
    <row r="8" spans="1:39" ht="33" customHeight="1" x14ac:dyDescent="0.4">
      <c r="B8" s="122"/>
      <c r="C8" s="5">
        <v>5</v>
      </c>
      <c r="D8" s="17" t="s">
        <v>5</v>
      </c>
      <c r="E8" s="35"/>
      <c r="F8" s="100">
        <f>(E8+((E8*5)/100))</f>
        <v>0</v>
      </c>
      <c r="G8" s="58"/>
      <c r="H8" s="58"/>
      <c r="I8" s="58"/>
      <c r="J8" s="59"/>
      <c r="K8" s="73"/>
      <c r="L8" s="87" t="e">
        <f>IF((K8*100)/F8&gt;100,100,(K8*100)/F8)</f>
        <v>#DIV/0!</v>
      </c>
      <c r="M8" s="7"/>
      <c r="N8" s="7"/>
      <c r="O8" s="7"/>
      <c r="P8" s="10"/>
      <c r="Q8" s="7"/>
      <c r="R8" s="7"/>
      <c r="S8" s="7"/>
      <c r="T8" s="7"/>
      <c r="U8" s="7"/>
      <c r="V8" s="7"/>
      <c r="W8" s="7"/>
      <c r="X8" s="7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"/>
      <c r="AK8" s="1"/>
      <c r="AL8" s="1"/>
      <c r="AM8" s="1"/>
    </row>
    <row r="9" spans="1:39" ht="33" customHeight="1" x14ac:dyDescent="0.4">
      <c r="B9" s="122"/>
      <c r="C9" s="5">
        <v>6</v>
      </c>
      <c r="D9" s="17" t="s">
        <v>58</v>
      </c>
      <c r="E9" s="31"/>
      <c r="F9" s="39">
        <f>E24</f>
        <v>0</v>
      </c>
      <c r="G9" s="46"/>
      <c r="H9" s="110"/>
      <c r="I9" s="110"/>
      <c r="J9" s="110"/>
      <c r="K9" s="46">
        <f t="shared" ref="K9:K15" si="1">SUM(G9:J9)</f>
        <v>0</v>
      </c>
      <c r="L9" s="86" t="str">
        <f>IF(K9&gt;=F9,"100",IF(AND(F9&gt;K9,K9&gt;=E9),(K9*100)/F9,IF(AND(K9&lt;E9,K9&lt;F9),(K9*100)/F9)))</f>
        <v>100</v>
      </c>
      <c r="M9" s="7"/>
      <c r="N9" s="7"/>
      <c r="O9" s="7"/>
      <c r="P9" s="10"/>
      <c r="Q9" s="7"/>
      <c r="R9" s="7"/>
      <c r="S9" s="7"/>
      <c r="T9" s="7"/>
      <c r="U9" s="7"/>
      <c r="V9" s="7"/>
      <c r="W9" s="7"/>
      <c r="X9" s="7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"/>
      <c r="AK9" s="1"/>
      <c r="AL9" s="1"/>
      <c r="AM9" s="1"/>
    </row>
    <row r="10" spans="1:39" ht="34.950000000000003" customHeight="1" x14ac:dyDescent="0.4">
      <c r="B10" s="122"/>
      <c r="C10" s="5">
        <v>7</v>
      </c>
      <c r="D10" s="17" t="s">
        <v>59</v>
      </c>
      <c r="E10" s="31"/>
      <c r="F10" s="39">
        <f>E24</f>
        <v>0</v>
      </c>
      <c r="G10" s="46"/>
      <c r="H10" s="46"/>
      <c r="I10" s="46"/>
      <c r="J10" s="46"/>
      <c r="K10" s="46">
        <f t="shared" si="1"/>
        <v>0</v>
      </c>
      <c r="L10" s="86" t="str">
        <f>IF(K10&gt;=F10,"100",IF(AND(F10&gt;K10,K10&gt;=E10),(K10*100)/F10,IF(AND(K10&lt;E10,K10&lt;F10),(K10*100)/F10)))</f>
        <v>100</v>
      </c>
      <c r="M10" s="7"/>
      <c r="N10" s="7"/>
      <c r="O10" s="7"/>
      <c r="P10" s="10"/>
      <c r="Q10" s="7"/>
      <c r="R10" s="7"/>
      <c r="S10" s="7"/>
      <c r="T10" s="7"/>
      <c r="U10" s="7"/>
      <c r="V10" s="7"/>
      <c r="W10" s="7"/>
      <c r="X10" s="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"/>
      <c r="AK10" s="1"/>
      <c r="AL10" s="1"/>
      <c r="AM10" s="1"/>
    </row>
    <row r="11" spans="1:39" ht="46.2" customHeight="1" x14ac:dyDescent="0.4">
      <c r="B11" s="122"/>
      <c r="C11" s="5">
        <v>8</v>
      </c>
      <c r="D11" s="101" t="s">
        <v>61</v>
      </c>
      <c r="E11" s="31"/>
      <c r="F11" s="37">
        <v>12</v>
      </c>
      <c r="G11" s="46"/>
      <c r="H11" s="110"/>
      <c r="I11" s="110"/>
      <c r="J11" s="110"/>
      <c r="K11" s="46">
        <f t="shared" si="1"/>
        <v>0</v>
      </c>
      <c r="L11" s="88"/>
      <c r="M11" s="7"/>
      <c r="N11" s="7"/>
      <c r="O11" s="7"/>
      <c r="P11" s="10"/>
      <c r="Q11" s="7"/>
      <c r="R11" s="7"/>
      <c r="S11" s="7"/>
      <c r="T11" s="7"/>
      <c r="U11" s="7"/>
      <c r="V11" s="7"/>
      <c r="W11" s="7"/>
      <c r="X11" s="7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"/>
      <c r="AK11" s="1"/>
      <c r="AL11" s="1"/>
      <c r="AM11" s="1"/>
    </row>
    <row r="12" spans="1:39" ht="33" customHeight="1" x14ac:dyDescent="0.4">
      <c r="B12" s="122"/>
      <c r="C12" s="5">
        <v>9</v>
      </c>
      <c r="D12" s="18" t="s">
        <v>40</v>
      </c>
      <c r="E12" s="31"/>
      <c r="F12" s="116"/>
      <c r="G12" s="46"/>
      <c r="H12" s="46"/>
      <c r="I12" s="46"/>
      <c r="J12" s="46"/>
      <c r="K12" s="37">
        <f t="shared" si="1"/>
        <v>0</v>
      </c>
      <c r="L12" s="89"/>
      <c r="M12" s="7"/>
      <c r="N12" s="7"/>
      <c r="O12" s="7"/>
      <c r="P12" s="10"/>
      <c r="Q12" s="7"/>
      <c r="R12" s="7"/>
      <c r="S12" s="7"/>
      <c r="T12" s="7"/>
      <c r="U12" s="7"/>
      <c r="V12" s="7"/>
      <c r="W12" s="7"/>
      <c r="X12" s="7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1"/>
      <c r="AK12" s="1"/>
      <c r="AL12" s="1"/>
      <c r="AM12" s="1"/>
    </row>
    <row r="13" spans="1:39" ht="33" customHeight="1" x14ac:dyDescent="0.4">
      <c r="B13" s="122"/>
      <c r="C13" s="27">
        <v>10</v>
      </c>
      <c r="D13" s="17" t="s">
        <v>27</v>
      </c>
      <c r="E13" s="31"/>
      <c r="F13" s="117"/>
      <c r="G13" s="46"/>
      <c r="H13" s="46"/>
      <c r="I13" s="46"/>
      <c r="J13" s="46"/>
      <c r="K13" s="37">
        <f t="shared" si="1"/>
        <v>0</v>
      </c>
      <c r="L13" s="90"/>
      <c r="M13" s="7"/>
      <c r="N13" s="7"/>
      <c r="O13" s="7"/>
      <c r="P13" s="10"/>
      <c r="Q13" s="7"/>
      <c r="R13" s="7"/>
      <c r="S13" s="7"/>
      <c r="T13" s="7"/>
      <c r="U13" s="7"/>
      <c r="V13" s="7"/>
      <c r="W13" s="7"/>
      <c r="X13" s="7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"/>
      <c r="AK13" s="1"/>
      <c r="AL13" s="1"/>
      <c r="AM13" s="1"/>
    </row>
    <row r="14" spans="1:39" ht="33" customHeight="1" x14ac:dyDescent="0.4">
      <c r="B14" s="122"/>
      <c r="C14" s="14">
        <v>11</v>
      </c>
      <c r="D14" s="17" t="s">
        <v>18</v>
      </c>
      <c r="E14" s="31"/>
      <c r="F14" s="37">
        <f>K13</f>
        <v>0</v>
      </c>
      <c r="G14" s="46"/>
      <c r="H14" s="46"/>
      <c r="I14" s="46"/>
      <c r="J14" s="46"/>
      <c r="K14" s="37">
        <f t="shared" si="1"/>
        <v>0</v>
      </c>
      <c r="L14" s="87">
        <f>IF(K14&gt;=F14,100,K14*100/F14)</f>
        <v>100</v>
      </c>
      <c r="M14" s="7"/>
      <c r="N14" s="7"/>
      <c r="O14" s="7"/>
      <c r="P14" s="10"/>
      <c r="Q14" s="7"/>
      <c r="R14" s="7"/>
      <c r="S14" s="7"/>
      <c r="T14" s="7"/>
      <c r="U14" s="7"/>
      <c r="V14" s="7"/>
      <c r="W14" s="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"/>
      <c r="AK14" s="1"/>
      <c r="AL14" s="1"/>
      <c r="AM14" s="1"/>
    </row>
    <row r="15" spans="1:39" ht="33" customHeight="1" x14ac:dyDescent="0.4">
      <c r="B15" s="122"/>
      <c r="C15" s="5">
        <v>12</v>
      </c>
      <c r="D15" s="17" t="s">
        <v>30</v>
      </c>
      <c r="E15" s="32"/>
      <c r="F15" s="61"/>
      <c r="G15" s="46"/>
      <c r="H15" s="109"/>
      <c r="I15" s="109"/>
      <c r="J15" s="109"/>
      <c r="K15" s="46">
        <f t="shared" si="1"/>
        <v>0</v>
      </c>
      <c r="L15" s="9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33" customHeight="1" x14ac:dyDescent="0.4">
      <c r="B16" s="122"/>
      <c r="C16" s="27">
        <v>13</v>
      </c>
      <c r="D16" s="17" t="s">
        <v>31</v>
      </c>
      <c r="E16" s="32"/>
      <c r="F16" s="60"/>
      <c r="G16" s="46"/>
      <c r="H16" s="109"/>
      <c r="I16" s="109"/>
      <c r="J16" s="109"/>
      <c r="K16" s="46">
        <f t="shared" ref="K16:K17" si="2">SUM(G16:J16)</f>
        <v>0</v>
      </c>
      <c r="L16" s="90"/>
      <c r="M16" s="1"/>
      <c r="N16" s="1"/>
      <c r="O16" s="1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2:39" ht="33" customHeight="1" x14ac:dyDescent="0.4">
      <c r="B17" s="122"/>
      <c r="C17" s="28">
        <v>14</v>
      </c>
      <c r="D17" s="19" t="s">
        <v>34</v>
      </c>
      <c r="E17" s="32"/>
      <c r="F17" s="39">
        <f>E20</f>
        <v>0</v>
      </c>
      <c r="G17" s="46"/>
      <c r="H17" s="46"/>
      <c r="I17" s="46"/>
      <c r="J17" s="46"/>
      <c r="K17" s="46">
        <f t="shared" si="2"/>
        <v>0</v>
      </c>
      <c r="L17" s="92">
        <f>IF(K17&gt;=F17,100,K17*100/F17)</f>
        <v>100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"/>
      <c r="AK17" s="1"/>
      <c r="AL17" s="1"/>
      <c r="AM17" s="1"/>
    </row>
    <row r="18" spans="2:39" ht="33" customHeight="1" x14ac:dyDescent="0.4">
      <c r="B18" s="122"/>
      <c r="C18" s="5">
        <v>15</v>
      </c>
      <c r="D18" s="17" t="s">
        <v>7</v>
      </c>
      <c r="E18" s="31"/>
      <c r="F18" s="37">
        <v>1</v>
      </c>
      <c r="G18" s="46"/>
      <c r="H18" s="46"/>
      <c r="I18" s="46"/>
      <c r="J18" s="46"/>
      <c r="K18" s="44">
        <f>SUM(G18:J18)</f>
        <v>0</v>
      </c>
      <c r="L18" s="86">
        <f>IF((K18*100)/F18&gt;100,100,(K18*100)/F18)</f>
        <v>0</v>
      </c>
      <c r="M18" s="7"/>
      <c r="N18" s="7"/>
      <c r="O18" s="7"/>
      <c r="P18" s="10"/>
      <c r="Q18" s="7"/>
      <c r="R18" s="7"/>
      <c r="S18" s="7"/>
      <c r="T18" s="7"/>
      <c r="U18" s="7"/>
      <c r="V18" s="7"/>
      <c r="W18" s="7"/>
      <c r="X18" s="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"/>
      <c r="AK18" s="1"/>
      <c r="AL18" s="1"/>
      <c r="AM18" s="1"/>
    </row>
    <row r="19" spans="2:39" ht="33" customHeight="1" thickBot="1" x14ac:dyDescent="0.45">
      <c r="B19" s="122"/>
      <c r="C19" s="15">
        <v>16</v>
      </c>
      <c r="D19" s="20" t="s">
        <v>6</v>
      </c>
      <c r="E19" s="33"/>
      <c r="F19" s="40">
        <f>IF(E24&lt;=10,E24,IF(AND(E24&gt;10,E24&lt;20),(F21*15/100),IF(AND(E24&gt;=20,E24&lt;30),(F21*12/100),IF(AND(E24&gt;=30,E24&lt;50),(F21*10/100),IF(E24&gt;=50,(F21*8/100),)))))</f>
        <v>0</v>
      </c>
      <c r="G19" s="47"/>
      <c r="H19" s="48"/>
      <c r="I19" s="48"/>
      <c r="J19" s="75"/>
      <c r="K19" s="77">
        <f>SUM(G19:J19)</f>
        <v>0</v>
      </c>
      <c r="L19" s="93" t="e">
        <f>IF((K19*100)/F19&gt;100,100,(K19*100)/F19)</f>
        <v>#DIV/0!</v>
      </c>
      <c r="M19" s="7"/>
      <c r="N19" s="7"/>
      <c r="O19" s="7"/>
      <c r="P19" s="10"/>
      <c r="Q19" s="7"/>
      <c r="R19" s="7"/>
      <c r="S19" s="7"/>
      <c r="T19" s="7"/>
      <c r="U19" s="7"/>
      <c r="V19" s="7"/>
      <c r="W19" s="7"/>
      <c r="X19" s="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"/>
      <c r="AK19" s="1"/>
      <c r="AL19" s="1"/>
      <c r="AM19" s="1"/>
    </row>
    <row r="20" spans="2:39" ht="33" customHeight="1" x14ac:dyDescent="0.4">
      <c r="B20" s="121" t="s">
        <v>8</v>
      </c>
      <c r="C20" s="4">
        <v>17</v>
      </c>
      <c r="D20" s="21" t="s">
        <v>9</v>
      </c>
      <c r="E20" s="30"/>
      <c r="F20" s="63"/>
      <c r="G20" s="64"/>
      <c r="H20" s="64"/>
      <c r="I20" s="64"/>
      <c r="J20" s="65"/>
      <c r="K20" s="76"/>
      <c r="L20" s="9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"/>
      <c r="AK20" s="1"/>
      <c r="AL20" s="1"/>
      <c r="AM20" s="1"/>
    </row>
    <row r="21" spans="2:39" ht="33" customHeight="1" x14ac:dyDescent="0.4">
      <c r="B21" s="122"/>
      <c r="C21" s="5">
        <v>18</v>
      </c>
      <c r="D21" s="17" t="s">
        <v>10</v>
      </c>
      <c r="E21" s="31"/>
      <c r="F21" s="39">
        <f>(IF(E7&lt;500,"12",   IF(AND(E7&gt;=500,E7&lt;650), "8",   IF(AND(E7&gt;=650,E7&lt;800), "7",   IF(AND(E7&gt;=800,E7&lt;900), "5",   IF(E7&gt;=900, "4"   ))))))*E24</f>
        <v>0</v>
      </c>
      <c r="G21" s="46"/>
      <c r="H21" s="46"/>
      <c r="I21" s="46"/>
      <c r="J21" s="46"/>
      <c r="K21" s="37">
        <f>SUM(G21:J21)</f>
        <v>0</v>
      </c>
      <c r="L21" s="86" t="str">
        <f>IF(K21&gt;=F21,"100",IF(AND(F21&gt;K21,K21&gt;=E21),(K21*100)/F21,IF(AND(K21&lt;E21,K21&lt;F21),(K21*100)/F21)))</f>
        <v>100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"/>
      <c r="AK21" s="1"/>
      <c r="AL21" s="1"/>
      <c r="AM21" s="1"/>
    </row>
    <row r="22" spans="2:39" ht="39.75" customHeight="1" x14ac:dyDescent="0.4">
      <c r="B22" s="122"/>
      <c r="C22" s="5">
        <v>19</v>
      </c>
      <c r="D22" s="17" t="s">
        <v>36</v>
      </c>
      <c r="E22" s="32"/>
      <c r="F22" s="57"/>
      <c r="G22" s="46"/>
      <c r="H22" s="46"/>
      <c r="I22" s="46"/>
      <c r="J22" s="46"/>
      <c r="K22" s="37">
        <f>SUM(G22:J22)</f>
        <v>0</v>
      </c>
      <c r="L22" s="9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"/>
      <c r="AK22" s="1"/>
      <c r="AL22" s="1"/>
      <c r="AM22" s="1"/>
    </row>
    <row r="23" spans="2:39" ht="33" customHeight="1" x14ac:dyDescent="0.4">
      <c r="B23" s="122"/>
      <c r="C23" s="5">
        <v>20</v>
      </c>
      <c r="D23" s="22" t="s">
        <v>33</v>
      </c>
      <c r="E23" s="31"/>
      <c r="F23" s="66"/>
      <c r="G23" s="46"/>
      <c r="H23" s="46"/>
      <c r="I23" s="46"/>
      <c r="J23" s="46"/>
      <c r="K23" s="37">
        <f>SUM(G23:J23)</f>
        <v>0</v>
      </c>
      <c r="L23" s="89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"/>
      <c r="AK23" s="1"/>
      <c r="AL23" s="1"/>
      <c r="AM23" s="1"/>
    </row>
    <row r="24" spans="2:39" ht="33" customHeight="1" x14ac:dyDescent="0.4">
      <c r="B24" s="122"/>
      <c r="C24" s="5">
        <v>21</v>
      </c>
      <c r="D24" s="22" t="s">
        <v>20</v>
      </c>
      <c r="E24" s="31"/>
      <c r="F24" s="62"/>
      <c r="G24" s="58"/>
      <c r="H24" s="58"/>
      <c r="I24" s="58"/>
      <c r="J24" s="58"/>
      <c r="K24" s="108"/>
      <c r="L24" s="9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"/>
      <c r="AK24" s="1"/>
      <c r="AL24" s="1"/>
      <c r="AM24" s="1"/>
    </row>
    <row r="25" spans="2:39" ht="33" customHeight="1" x14ac:dyDescent="0.4">
      <c r="B25" s="122"/>
      <c r="C25" s="5">
        <v>22</v>
      </c>
      <c r="D25" s="22" t="s">
        <v>11</v>
      </c>
      <c r="E25" s="31"/>
      <c r="F25" s="67"/>
      <c r="G25" s="46"/>
      <c r="H25" s="46"/>
      <c r="I25" s="46"/>
      <c r="J25" s="46"/>
      <c r="K25" s="37">
        <f>SUM(G25:J25)</f>
        <v>0</v>
      </c>
      <c r="L25" s="90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"/>
      <c r="AK25" s="1"/>
      <c r="AL25" s="1"/>
      <c r="AM25" s="1"/>
    </row>
    <row r="26" spans="2:39" ht="33" customHeight="1" x14ac:dyDescent="0.4">
      <c r="B26" s="122"/>
      <c r="C26" s="5">
        <v>23</v>
      </c>
      <c r="D26" s="22" t="s">
        <v>54</v>
      </c>
      <c r="E26" s="31"/>
      <c r="F26" s="37">
        <f>(IF(1&lt;=E7&lt;500,"3",IF(AND(E7&gt;=500,E7&lt;650),"2",IF(AND(E7&gt;=650,E7&lt;800),"1.3",IF(AND(E7&gt;=800,E7&lt;900),"1.1",IF(E7&gt;=900,"1",IF(AND(K46=0),"0"))))*E46)))</f>
        <v>0</v>
      </c>
      <c r="G26" s="46"/>
      <c r="H26" s="46"/>
      <c r="I26" s="46"/>
      <c r="J26" s="46"/>
      <c r="K26" s="37">
        <f t="shared" ref="K26" si="3">SUM(G26:J26)</f>
        <v>0</v>
      </c>
      <c r="L26" s="86" t="str">
        <f>IF(K26&gt;=F26,"100",IF(AND(F26&gt;K26,K26&gt;=E26),(K26*100)/F26,IF(AND(K26&lt;E26,K26&lt;F26),(K26*100)/F26)))</f>
        <v>100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"/>
      <c r="AK26" s="1"/>
      <c r="AL26" s="1"/>
      <c r="AM26" s="1"/>
    </row>
    <row r="27" spans="2:39" ht="33" customHeight="1" x14ac:dyDescent="0.4">
      <c r="B27" s="122"/>
      <c r="C27" s="5">
        <v>24</v>
      </c>
      <c r="D27" s="22" t="s">
        <v>50</v>
      </c>
      <c r="E27" s="32"/>
      <c r="F27" s="41">
        <f>(E27*10)/100</f>
        <v>0</v>
      </c>
      <c r="G27" s="46"/>
      <c r="H27" s="46"/>
      <c r="I27" s="46"/>
      <c r="J27" s="46"/>
      <c r="K27" s="37">
        <f>SUM(G27:J27)</f>
        <v>0</v>
      </c>
      <c r="L27" s="8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"/>
      <c r="AK27" s="1"/>
      <c r="AL27" s="1"/>
      <c r="AM27" s="1"/>
    </row>
    <row r="28" spans="2:39" ht="33" customHeight="1" x14ac:dyDescent="0.4">
      <c r="B28" s="122"/>
      <c r="C28" s="5">
        <v>25</v>
      </c>
      <c r="D28" s="22" t="s">
        <v>48</v>
      </c>
      <c r="E28" s="99"/>
      <c r="F28" s="39">
        <f>IF((E28&gt;=0),((E28-(E28*5)/100)),0)</f>
        <v>0</v>
      </c>
      <c r="G28" s="49" t="e">
        <f>(G27*100)/G26</f>
        <v>#DIV/0!</v>
      </c>
      <c r="H28" s="49" t="e">
        <f t="shared" ref="H28:J28" si="4">(H27*100)/H26</f>
        <v>#DIV/0!</v>
      </c>
      <c r="I28" s="49" t="e">
        <f t="shared" si="4"/>
        <v>#DIV/0!</v>
      </c>
      <c r="J28" s="49" t="e">
        <f t="shared" si="4"/>
        <v>#DIV/0!</v>
      </c>
      <c r="K28" s="43">
        <f t="shared" ref="K28" si="5">IF(K27=0,0,(K27/K26*100))</f>
        <v>0</v>
      </c>
      <c r="L28" s="89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1"/>
      <c r="AK28" s="1"/>
      <c r="AL28" s="1"/>
      <c r="AM28" s="1"/>
    </row>
    <row r="29" spans="2:39" ht="33" customHeight="1" x14ac:dyDescent="0.4">
      <c r="B29" s="122"/>
      <c r="C29" s="5">
        <v>26</v>
      </c>
      <c r="D29" s="22" t="s">
        <v>49</v>
      </c>
      <c r="E29" s="32"/>
      <c r="F29" s="41">
        <f>(E29*10)/100</f>
        <v>0</v>
      </c>
      <c r="G29" s="46"/>
      <c r="H29" s="46"/>
      <c r="I29" s="46"/>
      <c r="J29" s="43"/>
      <c r="K29" s="38">
        <f>SUM(G29:J29)</f>
        <v>0</v>
      </c>
      <c r="L29" s="89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"/>
      <c r="AK29" s="1"/>
      <c r="AL29" s="1"/>
      <c r="AM29" s="1"/>
    </row>
    <row r="30" spans="2:39" ht="33" customHeight="1" x14ac:dyDescent="0.4">
      <c r="B30" s="122"/>
      <c r="C30" s="5">
        <v>27</v>
      </c>
      <c r="D30" s="17" t="s">
        <v>51</v>
      </c>
      <c r="E30" s="99"/>
      <c r="F30" s="39">
        <f>IF((E30&gt;=0),((E30-(E30*5)/100)),0)</f>
        <v>0</v>
      </c>
      <c r="G30" s="49" t="e">
        <f>(G29*100)/G26</f>
        <v>#DIV/0!</v>
      </c>
      <c r="H30" s="49" t="e">
        <f t="shared" ref="H30:J30" si="6">(H29*100)/H26</f>
        <v>#DIV/0!</v>
      </c>
      <c r="I30" s="49" t="e">
        <f t="shared" si="6"/>
        <v>#DIV/0!</v>
      </c>
      <c r="J30" s="49" t="e">
        <f t="shared" si="6"/>
        <v>#DIV/0!</v>
      </c>
      <c r="K30" s="43">
        <f t="shared" ref="K30" si="7">IF(K29=0,0,(K29/K26*100))</f>
        <v>0</v>
      </c>
      <c r="L30" s="89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1"/>
      <c r="AK30" s="1"/>
      <c r="AL30" s="1"/>
      <c r="AM30" s="1"/>
    </row>
    <row r="31" spans="2:39" ht="33" customHeight="1" x14ac:dyDescent="0.4">
      <c r="B31" s="122"/>
      <c r="C31" s="5">
        <v>28</v>
      </c>
      <c r="D31" s="17" t="s">
        <v>52</v>
      </c>
      <c r="E31" s="32"/>
      <c r="F31" s="41">
        <f>(E31*10)/100</f>
        <v>0</v>
      </c>
      <c r="G31" s="46"/>
      <c r="H31" s="46"/>
      <c r="I31" s="46"/>
      <c r="J31" s="46"/>
      <c r="K31" s="37">
        <f t="shared" ref="K31:K37" si="8">J31+I31+H31+G31</f>
        <v>0</v>
      </c>
      <c r="L31" s="89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1"/>
      <c r="AK31" s="1"/>
      <c r="AL31" s="1"/>
      <c r="AM31" s="1"/>
    </row>
    <row r="32" spans="2:39" ht="33" customHeight="1" x14ac:dyDescent="0.4">
      <c r="B32" s="122"/>
      <c r="C32" s="5">
        <v>29</v>
      </c>
      <c r="D32" s="17" t="s">
        <v>53</v>
      </c>
      <c r="E32" s="99"/>
      <c r="F32" s="39">
        <f>IF((E32&gt;=0),((E32-(E32*5)/100)),0)</f>
        <v>0</v>
      </c>
      <c r="G32" s="49" t="e">
        <f>(G31*100)/G26</f>
        <v>#DIV/0!</v>
      </c>
      <c r="H32" s="49" t="e">
        <f t="shared" ref="H32:J32" si="9">(H31*100)/H26</f>
        <v>#DIV/0!</v>
      </c>
      <c r="I32" s="49" t="e">
        <f t="shared" si="9"/>
        <v>#DIV/0!</v>
      </c>
      <c r="J32" s="49" t="e">
        <f t="shared" si="9"/>
        <v>#DIV/0!</v>
      </c>
      <c r="K32" s="43">
        <f t="shared" ref="K32" si="10">IF(K31=0,0,(K31/K26*100))</f>
        <v>0</v>
      </c>
      <c r="L32" s="89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1"/>
      <c r="AK32" s="1"/>
      <c r="AL32" s="1"/>
      <c r="AM32" s="1"/>
    </row>
    <row r="33" spans="2:39" ht="33" customHeight="1" x14ac:dyDescent="0.4">
      <c r="B33" s="122"/>
      <c r="C33" s="5">
        <v>30</v>
      </c>
      <c r="D33" s="17" t="s">
        <v>41</v>
      </c>
      <c r="E33" s="32"/>
      <c r="F33" s="41">
        <f>(E33*10)/100</f>
        <v>0</v>
      </c>
      <c r="G33" s="32"/>
      <c r="H33" s="32"/>
      <c r="I33" s="32"/>
      <c r="J33" s="32"/>
      <c r="K33" s="37">
        <f t="shared" si="8"/>
        <v>0</v>
      </c>
      <c r="L33" s="9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"/>
      <c r="AK33" s="1"/>
      <c r="AL33" s="1"/>
      <c r="AM33" s="1"/>
    </row>
    <row r="34" spans="2:39" ht="33" customHeight="1" x14ac:dyDescent="0.4">
      <c r="B34" s="122"/>
      <c r="C34" s="5">
        <v>31</v>
      </c>
      <c r="D34" s="17" t="s">
        <v>12</v>
      </c>
      <c r="E34" s="99"/>
      <c r="F34" s="37">
        <f>IF((E34&lt;=10),((E34-(E34*10)/100)),10)</f>
        <v>0</v>
      </c>
      <c r="G34" s="49">
        <f>(G33*100)</f>
        <v>0</v>
      </c>
      <c r="H34" s="49">
        <f t="shared" ref="H34:J34" si="11">(H33*100)</f>
        <v>0</v>
      </c>
      <c r="I34" s="49">
        <f t="shared" si="11"/>
        <v>0</v>
      </c>
      <c r="J34" s="49">
        <f t="shared" si="11"/>
        <v>0</v>
      </c>
      <c r="K34" s="43">
        <f t="shared" ref="K34" si="12">IF(K33=0,0,(K33/K26*100))</f>
        <v>0</v>
      </c>
      <c r="L34" s="86" t="str">
        <f>IF(K34&lt;=F34,"100",IF(AND(F34&lt;=K34,K34&lt;E34),"50",IF(AND(K34&gt;E34,K34&gt;F34),"0",IF(AND(K34=E34),"0"))))</f>
        <v>100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1"/>
      <c r="AK34" s="1"/>
      <c r="AL34" s="1"/>
      <c r="AM34" s="1"/>
    </row>
    <row r="35" spans="2:39" ht="33" customHeight="1" x14ac:dyDescent="0.4">
      <c r="B35" s="122"/>
      <c r="C35" s="5">
        <v>32</v>
      </c>
      <c r="D35" s="17" t="s">
        <v>44</v>
      </c>
      <c r="E35" s="32"/>
      <c r="F35" s="41">
        <f>(E35*10)/100</f>
        <v>0</v>
      </c>
      <c r="G35" s="32"/>
      <c r="H35" s="32"/>
      <c r="I35" s="32"/>
      <c r="J35" s="32"/>
      <c r="K35" s="37">
        <f t="shared" si="8"/>
        <v>0</v>
      </c>
      <c r="L35" s="89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1"/>
      <c r="AK35" s="1"/>
      <c r="AL35" s="1"/>
      <c r="AM35" s="1"/>
    </row>
    <row r="36" spans="2:39" ht="33" customHeight="1" x14ac:dyDescent="0.4">
      <c r="B36" s="122"/>
      <c r="C36" s="5">
        <v>33</v>
      </c>
      <c r="D36" s="17" t="s">
        <v>13</v>
      </c>
      <c r="E36" s="99"/>
      <c r="F36" s="37">
        <f>IF((E36&lt;=10),((E36-(E36*10)/100)),10)</f>
        <v>0</v>
      </c>
      <c r="G36" s="49" t="e">
        <f>(G35*100)/G26</f>
        <v>#DIV/0!</v>
      </c>
      <c r="H36" s="49" t="e">
        <f t="shared" ref="H36:J36" si="13">(H35*100)/H26</f>
        <v>#DIV/0!</v>
      </c>
      <c r="I36" s="49" t="e">
        <f t="shared" si="13"/>
        <v>#DIV/0!</v>
      </c>
      <c r="J36" s="49" t="e">
        <f t="shared" si="13"/>
        <v>#DIV/0!</v>
      </c>
      <c r="K36" s="43">
        <f t="shared" ref="K36" si="14">IF(K35=0,0,(K35/K26*100))</f>
        <v>0</v>
      </c>
      <c r="L36" s="86" t="str">
        <f>IF(K36&lt;=F36,"100",IF(AND(F36&lt;=K36,K36&lt;E36),"50",IF(AND(K36&gt;E36,K36&gt;F36),"0",IF(AND(K36=E36),"0"))))</f>
        <v>100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1"/>
      <c r="AK36" s="1"/>
      <c r="AL36" s="1"/>
      <c r="AM36" s="1"/>
    </row>
    <row r="37" spans="2:39" ht="33" customHeight="1" x14ac:dyDescent="0.4">
      <c r="B37" s="122"/>
      <c r="C37" s="5">
        <v>34</v>
      </c>
      <c r="D37" s="17" t="s">
        <v>35</v>
      </c>
      <c r="E37" s="31"/>
      <c r="F37" s="37">
        <f>K22</f>
        <v>0</v>
      </c>
      <c r="G37" s="46"/>
      <c r="H37" s="46"/>
      <c r="I37" s="46"/>
      <c r="J37" s="46"/>
      <c r="K37" s="37">
        <f t="shared" si="8"/>
        <v>0</v>
      </c>
      <c r="L37" s="86" t="e">
        <f>IF((K37*100)/F37&gt;100,100,(K37*100)/F37)</f>
        <v>#DIV/0!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"/>
      <c r="AK37" s="1"/>
      <c r="AL37" s="1"/>
      <c r="AM37" s="1"/>
    </row>
    <row r="38" spans="2:39" ht="33" customHeight="1" x14ac:dyDescent="0.4">
      <c r="B38" s="122"/>
      <c r="C38" s="5">
        <v>35</v>
      </c>
      <c r="D38" s="17" t="s">
        <v>37</v>
      </c>
      <c r="E38" s="99"/>
      <c r="F38" s="37" t="e">
        <f>(K37*100)/F37</f>
        <v>#DIV/0!</v>
      </c>
      <c r="G38" s="99" t="e">
        <f>(G37/G22)*100</f>
        <v>#DIV/0!</v>
      </c>
      <c r="H38" s="99" t="e">
        <f t="shared" ref="H38:J38" si="15">(H37/H22)*100</f>
        <v>#DIV/0!</v>
      </c>
      <c r="I38" s="99" t="e">
        <f t="shared" si="15"/>
        <v>#DIV/0!</v>
      </c>
      <c r="J38" s="99" t="e">
        <f t="shared" si="15"/>
        <v>#DIV/0!</v>
      </c>
      <c r="K38" s="43">
        <f>IF(K37=0,0,(K37/K22*100))</f>
        <v>0</v>
      </c>
      <c r="L38" s="86" t="e">
        <f>IF((K38*100)/F38&gt;100,100,(K38*100)/F38)</f>
        <v>#DIV/0!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1"/>
      <c r="AK38" s="1"/>
      <c r="AL38" s="1"/>
      <c r="AM38" s="1"/>
    </row>
    <row r="39" spans="2:39" ht="33" customHeight="1" x14ac:dyDescent="0.4">
      <c r="B39" s="122"/>
      <c r="C39" s="5">
        <v>36</v>
      </c>
      <c r="D39" s="17" t="s">
        <v>14</v>
      </c>
      <c r="E39" s="31"/>
      <c r="F39" s="37">
        <f>IF(0&lt;F26&lt;10,2,(F26*10)/100)</f>
        <v>0</v>
      </c>
      <c r="G39" s="46"/>
      <c r="H39" s="112"/>
      <c r="I39" s="46"/>
      <c r="J39" s="46"/>
      <c r="K39" s="37">
        <f>SUM(G39:J39)</f>
        <v>0</v>
      </c>
      <c r="L39" s="86" t="str">
        <f>IF(K39&gt;=F39,"100",IF(AND(F39&gt;K39,K39&gt;=E39),(K39*100)/F39,IF(AND(K39&lt;E39,K39&lt;F39),(K39*100)/F39)))</f>
        <v>100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1"/>
      <c r="AK39" s="1"/>
      <c r="AL39" s="1"/>
      <c r="AM39" s="1"/>
    </row>
    <row r="40" spans="2:39" ht="33" customHeight="1" x14ac:dyDescent="0.4">
      <c r="B40" s="122"/>
      <c r="C40" s="5">
        <v>37</v>
      </c>
      <c r="D40" s="17" t="s">
        <v>39</v>
      </c>
      <c r="E40" s="31"/>
      <c r="F40" s="39">
        <v>0</v>
      </c>
      <c r="G40" s="51"/>
      <c r="H40" s="46"/>
      <c r="I40" s="46"/>
      <c r="J40" s="46"/>
      <c r="K40" s="37">
        <f>SUM(G40:J40)</f>
        <v>0</v>
      </c>
      <c r="L40" s="91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"/>
      <c r="AK40" s="1"/>
      <c r="AL40" s="1"/>
      <c r="AM40" s="1"/>
    </row>
    <row r="41" spans="2:39" ht="33" customHeight="1" x14ac:dyDescent="0.4">
      <c r="B41" s="122"/>
      <c r="C41" s="5">
        <v>38</v>
      </c>
      <c r="D41" s="17" t="s">
        <v>38</v>
      </c>
      <c r="E41" s="99"/>
      <c r="F41" s="44">
        <v>0</v>
      </c>
      <c r="G41" s="49" t="e">
        <f>(G40*100)/G39</f>
        <v>#DIV/0!</v>
      </c>
      <c r="H41" s="49" t="e">
        <f t="shared" ref="H41:J41" si="16">(H40*100)/H39</f>
        <v>#DIV/0!</v>
      </c>
      <c r="I41" s="49" t="e">
        <f t="shared" si="16"/>
        <v>#DIV/0!</v>
      </c>
      <c r="J41" s="49" t="e">
        <f t="shared" si="16"/>
        <v>#DIV/0!</v>
      </c>
      <c r="K41" s="43" t="e">
        <f>(K40*100)/K39</f>
        <v>#DIV/0!</v>
      </c>
      <c r="L41" s="8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"/>
      <c r="AK41" s="1"/>
      <c r="AL41" s="1"/>
      <c r="AM41" s="1"/>
    </row>
    <row r="42" spans="2:39" ht="33" customHeight="1" x14ac:dyDescent="0.4">
      <c r="B42" s="122"/>
      <c r="C42" s="5">
        <v>39</v>
      </c>
      <c r="D42" s="17" t="s">
        <v>32</v>
      </c>
      <c r="E42" s="32"/>
      <c r="F42" s="116"/>
      <c r="G42" s="46"/>
      <c r="H42" s="46"/>
      <c r="I42" s="46"/>
      <c r="J42" s="46"/>
      <c r="K42" s="37">
        <f>SUM(G42:J42)</f>
        <v>0</v>
      </c>
      <c r="L42" s="8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"/>
      <c r="AK42" s="1"/>
      <c r="AL42" s="1"/>
      <c r="AM42" s="1"/>
    </row>
    <row r="43" spans="2:39" ht="33" customHeight="1" x14ac:dyDescent="0.4">
      <c r="B43" s="122"/>
      <c r="C43" s="5">
        <v>40</v>
      </c>
      <c r="D43" s="17" t="s">
        <v>15</v>
      </c>
      <c r="E43" s="31"/>
      <c r="F43" s="117"/>
      <c r="G43" s="46"/>
      <c r="H43" s="51"/>
      <c r="I43" s="51"/>
      <c r="J43" s="51"/>
      <c r="K43" s="37">
        <f>SUM(G43:J43)</f>
        <v>0</v>
      </c>
      <c r="L43" s="90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"/>
      <c r="AK43" s="1"/>
      <c r="AL43" s="1"/>
      <c r="AM43" s="1"/>
    </row>
    <row r="44" spans="2:39" ht="33" customHeight="1" x14ac:dyDescent="0.4">
      <c r="B44" s="122"/>
      <c r="C44" s="14">
        <v>41</v>
      </c>
      <c r="D44" s="17" t="s">
        <v>16</v>
      </c>
      <c r="E44" s="31"/>
      <c r="F44" s="37">
        <f>K43</f>
        <v>0</v>
      </c>
      <c r="G44" s="46"/>
      <c r="H44" s="46"/>
      <c r="I44" s="46"/>
      <c r="J44" s="46"/>
      <c r="K44" s="37">
        <f>SUM(G44:J44)</f>
        <v>0</v>
      </c>
      <c r="L44" s="86">
        <f>IF(K44&gt;=F44,100,K44*100/F44)</f>
        <v>100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"/>
      <c r="AK44" s="1"/>
      <c r="AL44" s="1"/>
      <c r="AM44" s="1"/>
    </row>
    <row r="45" spans="2:39" ht="33" customHeight="1" x14ac:dyDescent="0.4">
      <c r="B45" s="122"/>
      <c r="C45" s="5">
        <v>42</v>
      </c>
      <c r="D45" s="17" t="s">
        <v>46</v>
      </c>
      <c r="E45" s="31"/>
      <c r="F45" s="61"/>
      <c r="G45" s="56"/>
      <c r="H45" s="56"/>
      <c r="I45" s="56"/>
      <c r="J45" s="57"/>
      <c r="K45" s="72"/>
      <c r="L45" s="9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"/>
      <c r="AK45" s="1"/>
      <c r="AL45" s="1"/>
      <c r="AM45" s="1"/>
    </row>
    <row r="46" spans="2:39" ht="33" customHeight="1" x14ac:dyDescent="0.4">
      <c r="B46" s="122"/>
      <c r="C46" s="9">
        <v>43</v>
      </c>
      <c r="D46" s="17" t="s">
        <v>47</v>
      </c>
      <c r="E46" s="31"/>
      <c r="F46" s="37">
        <f>K45</f>
        <v>0</v>
      </c>
      <c r="G46" s="68"/>
      <c r="H46" s="69"/>
      <c r="I46" s="69"/>
      <c r="J46" s="70"/>
      <c r="K46" s="72"/>
      <c r="L46" s="86">
        <f>IF(K46&gt;=F46,100,K46*100/F46)</f>
        <v>100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"/>
      <c r="AK46" s="1"/>
      <c r="AL46" s="1"/>
      <c r="AM46" s="1"/>
    </row>
    <row r="47" spans="2:39" ht="33" customHeight="1" x14ac:dyDescent="0.4">
      <c r="B47" s="122"/>
      <c r="C47" s="29">
        <v>44</v>
      </c>
      <c r="D47" s="22" t="s">
        <v>28</v>
      </c>
      <c r="E47" s="31"/>
      <c r="F47" s="39">
        <f>(F46*10)/100</f>
        <v>0</v>
      </c>
      <c r="G47" s="46"/>
      <c r="H47" s="46"/>
      <c r="I47" s="46"/>
      <c r="J47" s="46"/>
      <c r="K47" s="37">
        <f>SUM(G47:J47)</f>
        <v>0</v>
      </c>
      <c r="L47" s="86">
        <f>IF(K47&gt;=F47,100,K47*100/F47)</f>
        <v>100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"/>
      <c r="AK47" s="1"/>
      <c r="AL47" s="1"/>
      <c r="AM47" s="1"/>
    </row>
    <row r="48" spans="2:39" ht="33" customHeight="1" x14ac:dyDescent="0.4">
      <c r="B48" s="122"/>
      <c r="C48" s="29">
        <v>45</v>
      </c>
      <c r="D48" s="22" t="s">
        <v>29</v>
      </c>
      <c r="E48" s="32"/>
      <c r="F48" s="66"/>
      <c r="G48" s="46"/>
      <c r="H48" s="46"/>
      <c r="I48" s="46"/>
      <c r="J48" s="46"/>
      <c r="K48" s="37">
        <f t="shared" ref="K48:K56" si="17">SUM(G48:J48)</f>
        <v>0</v>
      </c>
      <c r="L48" s="8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"/>
      <c r="AK48" s="1"/>
      <c r="AL48" s="1"/>
      <c r="AM48" s="1"/>
    </row>
    <row r="49" spans="2:39" ht="33" customHeight="1" x14ac:dyDescent="0.4">
      <c r="B49" s="122"/>
      <c r="C49" s="29">
        <v>46</v>
      </c>
      <c r="D49" s="17" t="s">
        <v>22</v>
      </c>
      <c r="E49" s="33"/>
      <c r="F49" s="66"/>
      <c r="G49" s="46"/>
      <c r="H49" s="46"/>
      <c r="I49" s="46"/>
      <c r="J49" s="46"/>
      <c r="K49" s="37">
        <f>SUM(G49:J49)</f>
        <v>0</v>
      </c>
      <c r="L49" s="89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"/>
      <c r="AK49" s="1"/>
      <c r="AL49" s="1"/>
      <c r="AM49" s="1"/>
    </row>
    <row r="50" spans="2:39" ht="33" customHeight="1" x14ac:dyDescent="0.4">
      <c r="B50" s="122"/>
      <c r="C50" s="29">
        <v>47</v>
      </c>
      <c r="D50" s="17" t="s">
        <v>17</v>
      </c>
      <c r="E50" s="31"/>
      <c r="F50" s="66"/>
      <c r="G50" s="46"/>
      <c r="H50" s="46"/>
      <c r="I50" s="46"/>
      <c r="J50" s="46"/>
      <c r="K50" s="37">
        <f>SUM(G50:J50)</f>
        <v>0</v>
      </c>
      <c r="L50" s="89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"/>
      <c r="AK50" s="1"/>
      <c r="AL50" s="1"/>
      <c r="AM50" s="1"/>
    </row>
    <row r="51" spans="2:39" ht="33" customHeight="1" x14ac:dyDescent="0.4">
      <c r="B51" s="122"/>
      <c r="C51" s="29">
        <v>48</v>
      </c>
      <c r="D51" s="17" t="s">
        <v>26</v>
      </c>
      <c r="E51" s="31"/>
      <c r="F51" s="66"/>
      <c r="G51" s="46"/>
      <c r="H51" s="46"/>
      <c r="I51" s="46"/>
      <c r="J51" s="46"/>
      <c r="K51" s="37">
        <f t="shared" si="17"/>
        <v>0</v>
      </c>
      <c r="L51" s="89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"/>
      <c r="AK51" s="1"/>
      <c r="AL51" s="1"/>
      <c r="AM51" s="1"/>
    </row>
    <row r="52" spans="2:39" ht="33" customHeight="1" x14ac:dyDescent="0.4">
      <c r="B52" s="122"/>
      <c r="C52" s="29">
        <v>49</v>
      </c>
      <c r="D52" s="17" t="s">
        <v>25</v>
      </c>
      <c r="E52" s="31"/>
      <c r="F52" s="66"/>
      <c r="G52" s="46"/>
      <c r="H52" s="46"/>
      <c r="I52" s="46"/>
      <c r="J52" s="46"/>
      <c r="K52" s="37">
        <f t="shared" si="17"/>
        <v>0</v>
      </c>
      <c r="L52" s="120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"/>
      <c r="AK52" s="1"/>
      <c r="AL52" s="1"/>
      <c r="AM52" s="1"/>
    </row>
    <row r="53" spans="2:39" ht="33" customHeight="1" thickBot="1" x14ac:dyDescent="0.45">
      <c r="B53" s="122"/>
      <c r="C53" s="29">
        <v>50</v>
      </c>
      <c r="D53" s="17" t="s">
        <v>24</v>
      </c>
      <c r="E53" s="31"/>
      <c r="F53" s="66"/>
      <c r="G53" s="46"/>
      <c r="H53" s="46"/>
      <c r="I53" s="46"/>
      <c r="J53" s="46"/>
      <c r="K53" s="37">
        <f t="shared" si="17"/>
        <v>0</v>
      </c>
      <c r="L53" s="120"/>
      <c r="M53" s="8"/>
      <c r="N53" s="8"/>
      <c r="O53" s="8"/>
      <c r="P53" s="13"/>
      <c r="Q53" s="13"/>
      <c r="R53" s="13"/>
      <c r="S53" s="13"/>
      <c r="T53" s="13"/>
      <c r="U53" s="13"/>
      <c r="V53" s="13"/>
      <c r="W53" s="13"/>
      <c r="X53" s="13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ht="33" customHeight="1" x14ac:dyDescent="0.4">
      <c r="B54" s="122"/>
      <c r="C54" s="29">
        <v>51</v>
      </c>
      <c r="D54" s="23" t="s">
        <v>23</v>
      </c>
      <c r="E54" s="34"/>
      <c r="F54" s="66"/>
      <c r="G54" s="46"/>
      <c r="H54" s="46"/>
      <c r="I54" s="46"/>
      <c r="J54" s="46"/>
      <c r="K54" s="37">
        <f t="shared" si="17"/>
        <v>0</v>
      </c>
      <c r="L54" s="89"/>
      <c r="M54" s="1"/>
      <c r="N54" s="1"/>
      <c r="O54" s="1"/>
      <c r="P54" s="13"/>
      <c r="Q54" s="13"/>
      <c r="R54" s="13"/>
      <c r="S54" s="13"/>
      <c r="T54" s="13"/>
      <c r="U54" s="13"/>
      <c r="V54" s="13"/>
      <c r="W54" s="13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ht="33" customHeight="1" x14ac:dyDescent="0.4">
      <c r="B55" s="122"/>
      <c r="C55" s="29">
        <v>52</v>
      </c>
      <c r="D55" s="17" t="s">
        <v>21</v>
      </c>
      <c r="E55" s="31"/>
      <c r="F55" s="71"/>
      <c r="G55" s="46"/>
      <c r="H55" s="46"/>
      <c r="I55" s="46"/>
      <c r="J55" s="46"/>
      <c r="K55" s="37">
        <f t="shared" si="17"/>
        <v>0</v>
      </c>
      <c r="L55" s="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ht="33" customHeight="1" x14ac:dyDescent="0.4">
      <c r="B56" s="122"/>
      <c r="C56" s="29">
        <v>53</v>
      </c>
      <c r="D56" s="17" t="s">
        <v>62</v>
      </c>
      <c r="E56" s="31"/>
      <c r="F56" s="71"/>
      <c r="G56" s="46"/>
      <c r="H56" s="46"/>
      <c r="I56" s="46"/>
      <c r="J56" s="46"/>
      <c r="K56" s="37">
        <f t="shared" si="17"/>
        <v>0</v>
      </c>
      <c r="L56" s="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ht="33" customHeight="1" x14ac:dyDescent="0.4">
      <c r="B57" s="122"/>
      <c r="C57" s="29">
        <v>54</v>
      </c>
      <c r="D57" s="24" t="s">
        <v>45</v>
      </c>
      <c r="E57" s="32"/>
      <c r="F57" s="62"/>
      <c r="G57" s="58"/>
      <c r="H57" s="58"/>
      <c r="I57" s="58"/>
      <c r="J57" s="59"/>
      <c r="K57" s="72">
        <v>5</v>
      </c>
      <c r="L57" s="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ht="33" customHeight="1" x14ac:dyDescent="0.65">
      <c r="B58" s="122"/>
      <c r="C58" s="29">
        <v>55</v>
      </c>
      <c r="D58" s="25" t="s">
        <v>42</v>
      </c>
      <c r="E58" s="32"/>
      <c r="F58" s="39">
        <f>K35</f>
        <v>0</v>
      </c>
      <c r="G58" s="46"/>
      <c r="H58" s="46"/>
      <c r="I58" s="46"/>
      <c r="J58" s="46"/>
      <c r="K58" s="37">
        <f t="shared" ref="K58:K61" si="18">SUM(G58:J58)</f>
        <v>0</v>
      </c>
      <c r="L58" s="86">
        <f>IF(K58&gt;=F58,100,K58*100/F58)</f>
        <v>100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ht="43.95" customHeight="1" x14ac:dyDescent="0.4">
      <c r="B59" s="122"/>
      <c r="C59" s="29">
        <v>56</v>
      </c>
      <c r="D59" s="17" t="s">
        <v>60</v>
      </c>
      <c r="E59" s="32"/>
      <c r="F59" s="41">
        <f>K35</f>
        <v>0</v>
      </c>
      <c r="G59" s="46"/>
      <c r="H59" s="46"/>
      <c r="I59" s="46"/>
      <c r="J59" s="46"/>
      <c r="K59" s="37">
        <f t="shared" si="18"/>
        <v>0</v>
      </c>
      <c r="L59" s="10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ht="37.200000000000003" customHeight="1" x14ac:dyDescent="0.4">
      <c r="B60" s="122"/>
      <c r="C60" s="29">
        <v>57</v>
      </c>
      <c r="D60" s="17" t="s">
        <v>63</v>
      </c>
      <c r="E60" s="107"/>
      <c r="F60" s="124"/>
      <c r="G60" s="125"/>
      <c r="H60" s="104"/>
      <c r="I60" s="104"/>
      <c r="J60" s="105"/>
      <c r="K60" s="72">
        <v>10</v>
      </c>
      <c r="L60" s="97">
        <f>IF(K60&gt;=F60,100,K60*100/F60)</f>
        <v>100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ht="33" customHeight="1" thickBot="1" x14ac:dyDescent="0.45">
      <c r="B61" s="123"/>
      <c r="C61" s="29">
        <v>58</v>
      </c>
      <c r="D61" s="26" t="s">
        <v>64</v>
      </c>
      <c r="E61" s="106"/>
      <c r="F61" s="42"/>
      <c r="G61" s="50"/>
      <c r="H61" s="50"/>
      <c r="I61" s="50"/>
      <c r="J61" s="50"/>
      <c r="K61" s="55">
        <f t="shared" si="18"/>
        <v>0</v>
      </c>
      <c r="L61" s="98">
        <f>IF(K61&gt;=F61,100,K61*100/F61)</f>
        <v>100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ht="39" customHeight="1" thickBot="1" x14ac:dyDescent="1.6">
      <c r="B62" s="113" t="s">
        <v>55</v>
      </c>
      <c r="C62" s="114"/>
      <c r="D62" s="114"/>
      <c r="E62" s="114"/>
      <c r="F62" s="114"/>
      <c r="G62" s="114"/>
      <c r="H62" s="114"/>
      <c r="I62" s="114"/>
      <c r="J62" s="114"/>
      <c r="K62" s="115"/>
      <c r="L62" s="111" t="e">
        <f>AVERAGE(L58:L61,L46:L47,L44,L36:L39,L34,L26,L21,L17:L19,L14,L8:L10,L4:L7)</f>
        <v>#DIV/0!</v>
      </c>
    </row>
    <row r="63" spans="2:39" ht="33" customHeight="1" x14ac:dyDescent="0.25">
      <c r="L63" s="102"/>
    </row>
  </sheetData>
  <sheetProtection formatCells="0" formatColumns="0" formatRows="0" insertColumns="0" insertRows="0" insertHyperlinks="0" deleteColumns="0" deleteRows="0" sort="0" autoFilter="0" pivotTables="0"/>
  <mergeCells count="8">
    <mergeCell ref="B62:K62"/>
    <mergeCell ref="F42:F43"/>
    <mergeCell ref="A1:L2"/>
    <mergeCell ref="F12:F13"/>
    <mergeCell ref="L52:L53"/>
    <mergeCell ref="B4:B19"/>
    <mergeCell ref="B20:B61"/>
    <mergeCell ref="F60:G60"/>
  </mergeCells>
  <conditionalFormatting sqref="L21 L26 L34 L4:L8 L14 L18:L19 L36:L39 L58:L61 L46:L47 L10">
    <cfRule type="cellIs" dxfId="12" priority="84" stopIfTrue="1" operator="lessThan">
      <formula>100</formula>
    </cfRule>
  </conditionalFormatting>
  <conditionalFormatting sqref="L44 L34">
    <cfRule type="cellIs" dxfId="11" priority="34" operator="lessThan">
      <formula>100</formula>
    </cfRule>
    <cfRule type="cellIs" dxfId="10" priority="67" stopIfTrue="1" operator="lessThan">
      <formula>100</formula>
    </cfRule>
    <cfRule type="cellIs" dxfId="9" priority="81" stopIfTrue="1" operator="lessThan">
      <formula>100</formula>
    </cfRule>
    <cfRule type="cellIs" dxfId="8" priority="82" stopIfTrue="1" operator="lessThan">
      <formula>100</formula>
    </cfRule>
  </conditionalFormatting>
  <conditionalFormatting sqref="L21 L26 L34 L18:L19 L4:L8 L36:L39 L58:L59 L46:L47 L10">
    <cfRule type="cellIs" dxfId="7" priority="70" stopIfTrue="1" operator="lessThan">
      <formula>100</formula>
    </cfRule>
    <cfRule type="cellIs" dxfId="6" priority="77" stopIfTrue="1" operator="lessThan">
      <formula>100</formula>
    </cfRule>
  </conditionalFormatting>
  <conditionalFormatting sqref="L18">
    <cfRule type="cellIs" dxfId="5" priority="59" operator="lessThan">
      <formula>0</formula>
    </cfRule>
  </conditionalFormatting>
  <conditionalFormatting sqref="L39">
    <cfRule type="cellIs" dxfId="4" priority="35" operator="lessThan">
      <formula>100</formula>
    </cfRule>
    <cfRule type="cellIs" dxfId="3" priority="36" operator="lessThan">
      <formula>0</formula>
    </cfRule>
  </conditionalFormatting>
  <conditionalFormatting sqref="L9">
    <cfRule type="cellIs" dxfId="2" priority="3" stopIfTrue="1" operator="lessThan">
      <formula>100</formula>
    </cfRule>
  </conditionalFormatting>
  <conditionalFormatting sqref="L9">
    <cfRule type="cellIs" dxfId="1" priority="1" stopIfTrue="1" operator="lessThan">
      <formula>100</formula>
    </cfRule>
    <cfRule type="cellIs" dxfId="0" priority="2" stopIfTrue="1" operator="lessThan">
      <formula>100</formula>
    </cfRule>
  </conditionalFormatting>
  <printOptions horizontalCentered="1" verticalCentered="1"/>
  <pageMargins left="0.25" right="0.25" top="0.75" bottom="0.75" header="0.3" footer="0.3"/>
  <pageSetup paperSize="9" scale="30" orientation="portrait" r:id="rId1"/>
  <headerFooter alignWithMargins="0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آمارعملکرد شبکه های بهداشت </vt:lpstr>
      <vt:lpstr>'آمارعملکرد شبکه های بهداشت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APADANA</dc:creator>
  <cp:lastModifiedBy>Apadana</cp:lastModifiedBy>
  <cp:lastPrinted>2013-04-19T20:47:42Z</cp:lastPrinted>
  <dcterms:created xsi:type="dcterms:W3CDTF">1996-10-14T23:33:28Z</dcterms:created>
  <dcterms:modified xsi:type="dcterms:W3CDTF">2019-06-18T08:52:40Z</dcterms:modified>
</cp:coreProperties>
</file>